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 activeTab="1"/>
  </bookViews>
  <sheets>
    <sheet name="Топливо" sheetId="1" r:id="rId1"/>
    <sheet name="Проживание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55" i="2"/>
  <c r="C55"/>
  <c r="C49"/>
  <c r="D54"/>
  <c r="D51"/>
  <c r="D50"/>
  <c r="D52"/>
  <c r="C54"/>
  <c r="C53"/>
  <c r="C52"/>
  <c r="F41"/>
  <c r="K170" i="1"/>
  <c r="L170"/>
  <c r="L166"/>
  <c r="K166"/>
  <c r="J170"/>
  <c r="J166"/>
  <c r="L162"/>
  <c r="K162"/>
  <c r="J162"/>
  <c r="J140"/>
  <c r="K140"/>
  <c r="L140"/>
  <c r="L159"/>
  <c r="K159"/>
  <c r="J159"/>
  <c r="L156"/>
  <c r="K156"/>
  <c r="J156"/>
  <c r="L152"/>
  <c r="K152"/>
  <c r="J150"/>
  <c r="J148"/>
  <c r="L147"/>
  <c r="K147"/>
  <c r="J147"/>
  <c r="L143"/>
  <c r="K143"/>
  <c r="J143"/>
  <c r="L136"/>
  <c r="K136"/>
  <c r="J136"/>
  <c r="L133"/>
  <c r="K133"/>
  <c r="J133"/>
  <c r="L128"/>
  <c r="K128"/>
  <c r="J128"/>
  <c r="L122"/>
  <c r="K122"/>
  <c r="J122"/>
  <c r="L118"/>
  <c r="K118"/>
  <c r="J118"/>
  <c r="L113"/>
  <c r="K113"/>
  <c r="J113"/>
  <c r="L108"/>
  <c r="K108"/>
  <c r="J108"/>
  <c r="L104"/>
  <c r="K104"/>
  <c r="J104"/>
  <c r="L101"/>
  <c r="K101"/>
  <c r="J101"/>
  <c r="L96"/>
  <c r="K96"/>
  <c r="J96"/>
  <c r="L92"/>
  <c r="K92"/>
  <c r="J92"/>
  <c r="L88"/>
  <c r="K88"/>
  <c r="J88"/>
  <c r="L84"/>
  <c r="K84"/>
  <c r="J84"/>
  <c r="L80"/>
  <c r="J80"/>
  <c r="K78"/>
  <c r="K80" s="1"/>
  <c r="L73"/>
  <c r="K73"/>
  <c r="J73"/>
  <c r="L68"/>
  <c r="K68"/>
  <c r="J68"/>
  <c r="L63"/>
  <c r="K63"/>
  <c r="J63"/>
  <c r="L59"/>
  <c r="K59"/>
  <c r="J59"/>
  <c r="L55"/>
  <c r="J55"/>
  <c r="K52"/>
  <c r="K55" s="1"/>
  <c r="L50"/>
  <c r="K50"/>
  <c r="J50"/>
  <c r="L46"/>
  <c r="K46"/>
  <c r="K42"/>
  <c r="J46"/>
  <c r="L42"/>
  <c r="J42"/>
  <c r="L37"/>
  <c r="K37"/>
  <c r="J37"/>
  <c r="L33"/>
  <c r="K33"/>
  <c r="J33"/>
  <c r="L28"/>
  <c r="K28"/>
  <c r="J28"/>
  <c r="L23"/>
  <c r="K23"/>
  <c r="J23"/>
  <c r="L19"/>
  <c r="K19"/>
  <c r="J19"/>
  <c r="L14"/>
  <c r="K14"/>
  <c r="J14"/>
  <c r="K11"/>
  <c r="J11"/>
  <c r="L8"/>
  <c r="L11" s="1"/>
  <c r="L7"/>
  <c r="K7"/>
  <c r="J7"/>
  <c r="J152" l="1"/>
</calcChain>
</file>

<file path=xl/comments1.xml><?xml version="1.0" encoding="utf-8"?>
<comments xmlns="http://schemas.openxmlformats.org/spreadsheetml/2006/main">
  <authors>
    <author>GJ_Lex_Sid</author>
  </authors>
  <commentList>
    <comment ref="G2" authorId="0">
      <text>
        <r>
          <rPr>
            <b/>
            <sz val="9"/>
            <color indexed="81"/>
            <rFont val="Tahoma"/>
            <family val="2"/>
            <charset val="204"/>
          </rPr>
          <t>GJ_Lex_Sid: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<sst xmlns="http://schemas.openxmlformats.org/spreadsheetml/2006/main" count="814" uniqueCount="399">
  <si>
    <t>День</t>
  </si>
  <si>
    <t>Откуда</t>
  </si>
  <si>
    <t>Куда</t>
  </si>
  <si>
    <t>Магадан</t>
  </si>
  <si>
    <t>Сусуман</t>
  </si>
  <si>
    <t>Заправка</t>
  </si>
  <si>
    <t>руб.\литр</t>
  </si>
  <si>
    <t>Населённый пункт</t>
  </si>
  <si>
    <t>Регион</t>
  </si>
  <si>
    <t>Фирма</t>
  </si>
  <si>
    <t>Магаданнефто</t>
  </si>
  <si>
    <t>АЗС №1</t>
  </si>
  <si>
    <t>Дата</t>
  </si>
  <si>
    <t>Комментарий</t>
  </si>
  <si>
    <t>Время             по чеку</t>
  </si>
  <si>
    <t>АЗС №44</t>
  </si>
  <si>
    <t>на сумму, руб.</t>
  </si>
  <si>
    <t>к-во литров</t>
  </si>
  <si>
    <t>три талона по 600 р.</t>
  </si>
  <si>
    <t>АЗС №37</t>
  </si>
  <si>
    <t>ПБОЮЛ Верич Л.В.</t>
  </si>
  <si>
    <t>АЗС</t>
  </si>
  <si>
    <t>всего за день</t>
  </si>
  <si>
    <t>среднее</t>
  </si>
  <si>
    <t>30 км до Тёплого Ключа</t>
  </si>
  <si>
    <t>АЗС №20</t>
  </si>
  <si>
    <t>Саханефтегазсбыт</t>
  </si>
  <si>
    <t>АЗС №26</t>
  </si>
  <si>
    <t>Нижний Бестях</t>
  </si>
  <si>
    <t>АЗС №24</t>
  </si>
  <si>
    <t>Нерюнгри</t>
  </si>
  <si>
    <t>Туймаада-Нефть</t>
  </si>
  <si>
    <t>ООО "Паритет"</t>
  </si>
  <si>
    <t>1202.40</t>
  </si>
  <si>
    <t>АЗС №31</t>
  </si>
  <si>
    <t>Амурнефтепродукт</t>
  </si>
  <si>
    <t>АЗС №8</t>
  </si>
  <si>
    <t>АЗС №70</t>
  </si>
  <si>
    <t>парковка                 возле АЗС                   на трассе М-58</t>
  </si>
  <si>
    <t>Арей</t>
  </si>
  <si>
    <t>ИП Ибрагимова М.И.</t>
  </si>
  <si>
    <t>Роснефть-Востокнефтепродукт</t>
  </si>
  <si>
    <t>АЗК №702</t>
  </si>
  <si>
    <t>АЗК №701</t>
  </si>
  <si>
    <t>Байкальск</t>
  </si>
  <si>
    <t>03</t>
  </si>
  <si>
    <t>АЗС №49</t>
  </si>
  <si>
    <t>АЗС №40</t>
  </si>
  <si>
    <t>Тайшет</t>
  </si>
  <si>
    <t>38</t>
  </si>
  <si>
    <t>АЗС №56</t>
  </si>
  <si>
    <t>АЗС №29</t>
  </si>
  <si>
    <t>Мариинск</t>
  </si>
  <si>
    <t>Газпромнефть-Новосибирск</t>
  </si>
  <si>
    <t>АЗС №225</t>
  </si>
  <si>
    <t>24</t>
  </si>
  <si>
    <t>Роснефть-Красноярскнефтепродукт</t>
  </si>
  <si>
    <t>АЗК №7</t>
  </si>
  <si>
    <t>АЗК №3</t>
  </si>
  <si>
    <t>Новосибирск</t>
  </si>
  <si>
    <t>42</t>
  </si>
  <si>
    <t>Роснефть-Новосибирскнефтепродукт</t>
  </si>
  <si>
    <t>АЗК №5</t>
  </si>
  <si>
    <t>54</t>
  </si>
  <si>
    <t>АЗС №9</t>
  </si>
  <si>
    <t>Омск</t>
  </si>
  <si>
    <t>АЗК №2</t>
  </si>
  <si>
    <t>55</t>
  </si>
  <si>
    <t>АЗС №55</t>
  </si>
  <si>
    <t>Челябинск</t>
  </si>
  <si>
    <t>Омская обл., Красный Яр</t>
  </si>
  <si>
    <t>АЗС №137</t>
  </si>
  <si>
    <t>45</t>
  </si>
  <si>
    <t>Роснефть-Курганнефтепродукт</t>
  </si>
  <si>
    <t>АЗС №32</t>
  </si>
  <si>
    <t>ИП Т.О. Мошкина</t>
  </si>
  <si>
    <t>Самара</t>
  </si>
  <si>
    <t>Челябинская обл., Усть-Катав</t>
  </si>
  <si>
    <t>Газпормнефть-Урал</t>
  </si>
  <si>
    <t>АЗС №227</t>
  </si>
  <si>
    <t>АЗС №89</t>
  </si>
  <si>
    <t>Волгоград</t>
  </si>
  <si>
    <t>16.06.2016</t>
  </si>
  <si>
    <t>17.06.2016</t>
  </si>
  <si>
    <t>18.06.2016</t>
  </si>
  <si>
    <t>Роснефть-Самаранефтепродукт</t>
  </si>
  <si>
    <t>АЗК №19</t>
  </si>
  <si>
    <t>64</t>
  </si>
  <si>
    <t>АЗС №5</t>
  </si>
  <si>
    <t>ООО "Комсар" Meridian</t>
  </si>
  <si>
    <t>Краснодар</t>
  </si>
  <si>
    <t>19.06.2016</t>
  </si>
  <si>
    <t>34</t>
  </si>
  <si>
    <t>Роснефть-Волгоград</t>
  </si>
  <si>
    <t>АЗК №1</t>
  </si>
  <si>
    <t>61</t>
  </si>
  <si>
    <t>Морозовск</t>
  </si>
  <si>
    <t>Роснефть-Ростовнефтепродукт</t>
  </si>
  <si>
    <t>АЗК №135</t>
  </si>
  <si>
    <t>23</t>
  </si>
  <si>
    <t>Роснефть-Кубаньнефтепродукт</t>
  </si>
  <si>
    <t>АЗС №57</t>
  </si>
  <si>
    <t>Воронеж</t>
  </si>
  <si>
    <t>22.06.2016</t>
  </si>
  <si>
    <t>АЗС №125</t>
  </si>
  <si>
    <t>36</t>
  </si>
  <si>
    <t>АЗК №172</t>
  </si>
  <si>
    <t>Роснефть-Воронежнефтепродукт</t>
  </si>
  <si>
    <t>АЗК №38</t>
  </si>
  <si>
    <t>Москва</t>
  </si>
  <si>
    <t>23.06.2016</t>
  </si>
  <si>
    <t>МО, вблизи д. Гривно</t>
  </si>
  <si>
    <t>Роснефть-Москва</t>
  </si>
  <si>
    <t>АЗС №311</t>
  </si>
  <si>
    <t>Новополоцк</t>
  </si>
  <si>
    <t>25.06.2016</t>
  </si>
  <si>
    <t>50</t>
  </si>
  <si>
    <t>МО, Капань, 84 км Минского ш.</t>
  </si>
  <si>
    <t>АЗС №85</t>
  </si>
  <si>
    <t>67</t>
  </si>
  <si>
    <t>Роснефть-Смоленскнефтеподукт</t>
  </si>
  <si>
    <t>АЗК №53</t>
  </si>
  <si>
    <t>Санкт-Петербург</t>
  </si>
  <si>
    <t>27.06.2016</t>
  </si>
  <si>
    <t>ЛО, Гатчина</t>
  </si>
  <si>
    <t>ООО "ПТК"</t>
  </si>
  <si>
    <t>АЗК №152</t>
  </si>
  <si>
    <t>47</t>
  </si>
  <si>
    <t>78</t>
  </si>
  <si>
    <t>СПб</t>
  </si>
  <si>
    <t>Роснефть-Трейд</t>
  </si>
  <si>
    <t>АЗС №2</t>
  </si>
  <si>
    <t>Владимир</t>
  </si>
  <si>
    <t>03.07.2016</t>
  </si>
  <si>
    <t>53</t>
  </si>
  <si>
    <t>Новосибирская обл, М-10 556 км</t>
  </si>
  <si>
    <t>АЗС №51</t>
  </si>
  <si>
    <t>69</t>
  </si>
  <si>
    <t>Москва-СПб 190 км</t>
  </si>
  <si>
    <t>Роснефть-Тверь</t>
  </si>
  <si>
    <t>АЗС №15</t>
  </si>
  <si>
    <t>+10 литров по бонусам</t>
  </si>
  <si>
    <t>Казань</t>
  </si>
  <si>
    <t>04.07.2016</t>
  </si>
  <si>
    <t>33</t>
  </si>
  <si>
    <t>Газпром-ГЭС розница</t>
  </si>
  <si>
    <t>ТЗК №360</t>
  </si>
  <si>
    <t>52</t>
  </si>
  <si>
    <t>Дзержинск, Московское ш. 398 км</t>
  </si>
  <si>
    <t>Газпромнефть-Северо-Запад</t>
  </si>
  <si>
    <t>АЗС №213</t>
  </si>
  <si>
    <t>Пермь</t>
  </si>
  <si>
    <t>05.07.2016</t>
  </si>
  <si>
    <t>16</t>
  </si>
  <si>
    <t>Татнефть-АЗС Центр</t>
  </si>
  <si>
    <t>АЗС №501</t>
  </si>
  <si>
    <t>59</t>
  </si>
  <si>
    <t>Газпромнефть</t>
  </si>
  <si>
    <t>АЗС №513</t>
  </si>
  <si>
    <t>Тюмень</t>
  </si>
  <si>
    <t>06.07.2016</t>
  </si>
  <si>
    <t>Кунгурский р-н, Голдырревское с/п</t>
  </si>
  <si>
    <t>АЗС №507</t>
  </si>
  <si>
    <t>66</t>
  </si>
  <si>
    <t>Газпромнефть-Урал</t>
  </si>
  <si>
    <t>Екатеринбург Кольцовский тракт 7 км</t>
  </si>
  <si>
    <t>АЗС №193</t>
  </si>
  <si>
    <t>АЗС №109</t>
  </si>
  <si>
    <t>07.07.2016</t>
  </si>
  <si>
    <t>72</t>
  </si>
  <si>
    <t>354км+540 м а/д Тюмень-Ишим-Омск</t>
  </si>
  <si>
    <t>АЗС №328</t>
  </si>
  <si>
    <t>08.07.2016</t>
  </si>
  <si>
    <t>АЗС №41</t>
  </si>
  <si>
    <t>09.07.2016</t>
  </si>
  <si>
    <t>ООО "Перекрёсток Ойл"</t>
  </si>
  <si>
    <t>АЗС №14</t>
  </si>
  <si>
    <t>АЗС №130</t>
  </si>
  <si>
    <t>АЗК №16</t>
  </si>
  <si>
    <t>10.07.2016</t>
  </si>
  <si>
    <t>Роснефть-Иркутскнефтеподукт</t>
  </si>
  <si>
    <t>АЗК №34</t>
  </si>
  <si>
    <t>11.07.2016</t>
  </si>
  <si>
    <t>АЗК №49</t>
  </si>
  <si>
    <t>Роснефть-Бурятнефтепродукт</t>
  </si>
  <si>
    <t>12.07.2016</t>
  </si>
  <si>
    <t>75</t>
  </si>
  <si>
    <t>ООО "Нефтемаркет"</t>
  </si>
  <si>
    <t>Роснефть-Индекс</t>
  </si>
  <si>
    <t xml:space="preserve">ООО "Восток" </t>
  </si>
  <si>
    <t>ЗК, Могочинский р-н, Амазар</t>
  </si>
  <si>
    <t>МО, Атка</t>
  </si>
  <si>
    <t>МО, Оротукан</t>
  </si>
  <si>
    <t>МО, Сусуман</t>
  </si>
  <si>
    <t>РС(Я), Усть-Нера</t>
  </si>
  <si>
    <t>РС(Я), Кюбюме</t>
  </si>
  <si>
    <t>РС(Я), Хандыга</t>
  </si>
  <si>
    <t>РС(Я), Нижний Бестях</t>
  </si>
  <si>
    <t>РС(Я), Томмот</t>
  </si>
  <si>
    <t>РС(Я), Нерюнгри</t>
  </si>
  <si>
    <t>АО, Тында</t>
  </si>
  <si>
    <t>АО, Уруша</t>
  </si>
  <si>
    <t>МО, Магадан</t>
  </si>
  <si>
    <t>ЗК, Чернышевск</t>
  </si>
  <si>
    <t>ИО, 1080 км. Автодороги "Байкал"</t>
  </si>
  <si>
    <t>НСО, Новосибирск</t>
  </si>
  <si>
    <t>Омская обл., Омск</t>
  </si>
  <si>
    <t>74</t>
  </si>
  <si>
    <t>63</t>
  </si>
  <si>
    <t>Самарская обл, Камышла</t>
  </si>
  <si>
    <t>Кемеровская обл., Мариинск</t>
  </si>
  <si>
    <t>13.07.2016</t>
  </si>
  <si>
    <t>28</t>
  </si>
  <si>
    <t>14</t>
  </si>
  <si>
    <t>14.07.2016</t>
  </si>
  <si>
    <t>15.07.2016</t>
  </si>
  <si>
    <t>ИП Черных С.В.</t>
  </si>
  <si>
    <t>РС(Я), Якутск</t>
  </si>
  <si>
    <t>Ятэк</t>
  </si>
  <si>
    <t>Якутск</t>
  </si>
  <si>
    <t>22.07.2016</t>
  </si>
  <si>
    <t>АЗС №4</t>
  </si>
  <si>
    <t>23.07.2016</t>
  </si>
  <si>
    <t>РС(Я), Ытык-Кюель</t>
  </si>
  <si>
    <t>24.07.2016</t>
  </si>
  <si>
    <t>РС(Я), Тёплый Ключ</t>
  </si>
  <si>
    <t>Мост через р. Эльги</t>
  </si>
  <si>
    <t>30.07.2016</t>
  </si>
  <si>
    <t>31.07.2016</t>
  </si>
  <si>
    <t>МО, п. Атка</t>
  </si>
  <si>
    <t xml:space="preserve">приобретение карты лояльности (199 р.); </t>
  </si>
  <si>
    <t>Роснефть-Иркусткнефтепродукт</t>
  </si>
  <si>
    <t xml:space="preserve">ЗК, Васильевка 209-й км автодороги М58 </t>
  </si>
  <si>
    <t>ЗК, Чита</t>
  </si>
  <si>
    <t xml:space="preserve">Бурятия, Никольск, 604-й км автодороги М55 </t>
  </si>
  <si>
    <t>Бурятия, станция Танхой</t>
  </si>
  <si>
    <t>Бурятия, Бабушкин</t>
  </si>
  <si>
    <t>ИО, Усолье-Сибирское</t>
  </si>
  <si>
    <t xml:space="preserve">ИО, Куйтун, 1559-й км автодороги М53 </t>
  </si>
  <si>
    <t>Красноярский край, Красноярск</t>
  </si>
  <si>
    <t>Красноярский край, Ачинск</t>
  </si>
  <si>
    <t>Кемеровская область, Кемерово</t>
  </si>
  <si>
    <t>НСО, ст. Дупленская</t>
  </si>
  <si>
    <t>Курганская обл., у с. Частоозерье трасса на Бердюжье</t>
  </si>
  <si>
    <t>Челябинская обл., Челябинск</t>
  </si>
  <si>
    <t>Саратовская обл, Усть-Грязнухинское</t>
  </si>
  <si>
    <t>Волгоградская обл, Волгоград</t>
  </si>
  <si>
    <t>Краснодарский край, автодорога М4 Дон, 1119-й км</t>
  </si>
  <si>
    <t>Краснодарский край, в 0,1км севернее г. Кореновска, а/д «ДОН», км 1276+350 слева</t>
  </si>
  <si>
    <t>Владимирская обл, Владимир</t>
  </si>
  <si>
    <t>Татарстан, автодорога Москва-Уфа 991км</t>
  </si>
  <si>
    <t>Пермский край, Усть-Сыны</t>
  </si>
  <si>
    <t>Свердловская обл., Тугулым</t>
  </si>
  <si>
    <t>Новосибирская обл., Каргат</t>
  </si>
  <si>
    <t>Кемерово</t>
  </si>
  <si>
    <t>Кемеровская обл, п.г.т. Верх-Чебула, Р255 (М53), 425-й км (1461-й км)</t>
  </si>
  <si>
    <t>Канск</t>
  </si>
  <si>
    <t>Иркутск</t>
  </si>
  <si>
    <t>ЗК, Улеты</t>
  </si>
  <si>
    <t>Парковка на границе Амурской обл. и Забайкальского края</t>
  </si>
  <si>
    <t>Кафе "Легион"</t>
  </si>
  <si>
    <t>РС(Я), Покровск Хангаласского р-на</t>
  </si>
  <si>
    <t>Тёплый Ключ</t>
  </si>
  <si>
    <t>Усть-Нера-Сусуман</t>
  </si>
  <si>
    <t>Ночёвка в Усть-Нере (3-4 ч)</t>
  </si>
  <si>
    <t>ИО, г.Алзамай</t>
  </si>
  <si>
    <t>ИО, г.Тулун</t>
  </si>
  <si>
    <t>ИО, г.Нижнеудинск</t>
  </si>
  <si>
    <t>ИО, г.Байкальск, Трасса Иркутск-Чита, 146км</t>
  </si>
  <si>
    <t>Бурятия, Мухоршибирь, 556 км трассы М55</t>
  </si>
  <si>
    <t>ЗК, п.Васильевка</t>
  </si>
  <si>
    <t>итого туда</t>
  </si>
  <si>
    <t>туда среднее</t>
  </si>
  <si>
    <t>итого оттуда</t>
  </si>
  <si>
    <t>оттуда среднее</t>
  </si>
  <si>
    <t>общий итог</t>
  </si>
  <si>
    <t>общее среднее</t>
  </si>
  <si>
    <t>Смоленская обл, М-1, 384 км.</t>
  </si>
  <si>
    <t>Воронежская обл, Богучарский р-он, 770 км, а/м Дон</t>
  </si>
  <si>
    <t>Воронежская обл, г. Воронеж</t>
  </si>
  <si>
    <t>Горняцкий переулок</t>
  </si>
  <si>
    <t>Адрес</t>
  </si>
  <si>
    <t>Сумма, р.</t>
  </si>
  <si>
    <t>WEB-сайт</t>
  </si>
  <si>
    <t>стоянка</t>
  </si>
  <si>
    <t>-</t>
  </si>
  <si>
    <t>Название</t>
  </si>
  <si>
    <t>?</t>
  </si>
  <si>
    <t>Рассвет</t>
  </si>
  <si>
    <t>Нерюнгри, проспект Геологов, 47</t>
  </si>
  <si>
    <t>Кондор</t>
  </si>
  <si>
    <t>Телефон</t>
  </si>
  <si>
    <t>+7-411-474-44-99</t>
  </si>
  <si>
    <t>Нижний Бестях, ул. Ленина, д. 25а</t>
  </si>
  <si>
    <t>+7-411-434–72–71; +7–914–286–88–62; +7–914–823–92–72</t>
  </si>
  <si>
    <t>2-15-58</t>
  </si>
  <si>
    <t xml:space="preserve"> +7-914-446-86-76</t>
  </si>
  <si>
    <t>Огненный Дракон</t>
  </si>
  <si>
    <t>Забайкальский край, Арей, федеральная трасса Чита-Иркутск, 232-й км</t>
  </si>
  <si>
    <t>Орлиное Гнездо</t>
  </si>
  <si>
    <t>Иркутская область, Байкальск, мкр. Южный, 1-й квартал, д.27аИркутская область, Байкальск, мкр. Южный, 1-й квартал, д.27а</t>
  </si>
  <si>
    <t>+7-908-651-99-57; +7-914-923-04-80</t>
  </si>
  <si>
    <t>Тайшет, улица Пушкина, 42</t>
  </si>
  <si>
    <t>Трактовая</t>
  </si>
  <si>
    <t xml:space="preserve"> +7-395-632-56-24; +7-964-224-70-01; +7-983-414-07-64</t>
  </si>
  <si>
    <t>diligance-mariinsk.ru</t>
  </si>
  <si>
    <t>baikalskhotel.ru</t>
  </si>
  <si>
    <t>+7-384-435-02-20; +7-983-227-70-99</t>
  </si>
  <si>
    <t>Дилижанс</t>
  </si>
  <si>
    <t>Мариинск, ул. Романцова, 2г</t>
  </si>
  <si>
    <t>Хостел "Like"</t>
  </si>
  <si>
    <t>Новосибирск, ул. Овражная, д. 6</t>
  </si>
  <si>
    <t>novosibirsk.likehostels.ru</t>
  </si>
  <si>
    <t>+7-913-756-756-2</t>
  </si>
  <si>
    <t>Академия уюта</t>
  </si>
  <si>
    <t>uutomsk.ru</t>
  </si>
  <si>
    <t xml:space="preserve">8-381-233-70-36; 8-800-234-16-55 </t>
  </si>
  <si>
    <t>Омск, ул. 12-я Северная, 135а</t>
  </si>
  <si>
    <t>uralhotel74.ru</t>
  </si>
  <si>
    <t>Урал</t>
  </si>
  <si>
    <t>Челябинск, ул. Труда, 183б</t>
  </si>
  <si>
    <t>+7-351-250-01-50; +7-908-089-01-50</t>
  </si>
  <si>
    <t>Самара, ул. Ново-Садовая, 273</t>
  </si>
  <si>
    <t>Мечта</t>
  </si>
  <si>
    <t>дом друзей</t>
  </si>
  <si>
    <t>квартира родственников</t>
  </si>
  <si>
    <t>Домик</t>
  </si>
  <si>
    <t>mhmechta.ru</t>
  </si>
  <si>
    <t>dom-vd.ru</t>
  </si>
  <si>
    <t>Волгоград, ул. Качинцев, д. 42</t>
  </si>
  <si>
    <t xml:space="preserve">люкс за 2000, скидка 50% по летней акции </t>
  </si>
  <si>
    <t>Воронеж, ул. Революции 1905 года, 31а</t>
  </si>
  <si>
    <t>Хостел "Крыша"</t>
  </si>
  <si>
    <t>roofhostel.ru</t>
  </si>
  <si>
    <t>Гостевой комплекс Владимирский хуторок</t>
  </si>
  <si>
    <t>Владимир, ул. Луневская, 10</t>
  </si>
  <si>
    <t>33doma.ru</t>
  </si>
  <si>
    <t>душ, туалет на этаже</t>
  </si>
  <si>
    <t>душ, туалет в номере</t>
  </si>
  <si>
    <t>душ, таулет на этаже</t>
  </si>
  <si>
    <t>номер без окон, один из "Эконом  № 2,3,4,5", душ, туалет на этаже</t>
  </si>
  <si>
    <t>номер "Лето", сделали скидку. Душ, туалет в номере</t>
  </si>
  <si>
    <t>трёхместный номер, никого не подселили. Душ, туалет общие</t>
  </si>
  <si>
    <t>есть награды от booking.com, проверено ревизорро. Душ, туалет на этаже</t>
  </si>
  <si>
    <t>далеко добираться, вокруг никого, плохо ловит мегафон, wi-fi есть, воспользоваться забыли. Домики очень приличные :) Душ, туалет в комнате</t>
  </si>
  <si>
    <t>8 дней по 1200 р. Душ, туалет на этаже</t>
  </si>
  <si>
    <t>Сафьян</t>
  </si>
  <si>
    <t>safyan-hotel.ru</t>
  </si>
  <si>
    <t>+7-843-293-34-34</t>
  </si>
  <si>
    <t>Казань, ул. Сафьян, 6</t>
  </si>
  <si>
    <t>Felicita</t>
  </si>
  <si>
    <t>сделали скидку. Туалет, душ в номере</t>
  </si>
  <si>
    <t>Пермь, ул. Лодыгина, 55</t>
  </si>
  <si>
    <t>+7-846-277-03-57; +7-964-967-81-07</t>
  </si>
  <si>
    <t>+7-961-664-25-00</t>
  </si>
  <si>
    <t xml:space="preserve">+7-800-500-65-13; +7-473-260-68-85 </t>
  </si>
  <si>
    <t>+7-903-830-09-60; +7-960-720-61-61</t>
  </si>
  <si>
    <t>+7-342-242-12-80</t>
  </si>
  <si>
    <t xml:space="preserve">+7-381-233-70-36; +7-800-234-16-55 </t>
  </si>
  <si>
    <t>Таёжная</t>
  </si>
  <si>
    <t>Тюмень, ул. Таёжная, д.3</t>
  </si>
  <si>
    <t>+7-345-279-64-77</t>
  </si>
  <si>
    <t>Полулюкс. Туалет, душ в номере. Парковка за воротами (50 р)</t>
  </si>
  <si>
    <t>Кемерово, ул. Плодопитомник, д. 37</t>
  </si>
  <si>
    <t>Адам</t>
  </si>
  <si>
    <t>+7-384-244-63-04; +7-962-734-63-04</t>
  </si>
  <si>
    <t>душ, туалет в номере. Сложно найти (навигатор яндекс неправильно определяет дом, адрес другой)</t>
  </si>
  <si>
    <t>Медведь</t>
  </si>
  <si>
    <t>Канск,  ул. Залесная, д.2</t>
  </si>
  <si>
    <t>+7-391-613-34-25</t>
  </si>
  <si>
    <t>дом</t>
  </si>
  <si>
    <t>Узоры</t>
  </si>
  <si>
    <t>Иркутск, ул. Октябрьской Революции, 17</t>
  </si>
  <si>
    <t>+7-395-220-92-20; +7-395-220-92-39</t>
  </si>
  <si>
    <t>душ, таулет в подвале. Парковка за воротами (100 р.)</t>
  </si>
  <si>
    <t>стоянка перед Огненным Драконом</t>
  </si>
  <si>
    <t>не было мест</t>
  </si>
  <si>
    <t>стоянка перед Легионом</t>
  </si>
  <si>
    <t>coldpolehostel.ru</t>
  </si>
  <si>
    <t>Якутск Республика Саха (Якутия) ул. Дзержинского, 26, корпус 4, блок А, этаж 6. (Японский дом)</t>
  </si>
  <si>
    <t>+7-914-271-18-58; +7-914-267-77-04</t>
  </si>
  <si>
    <t>Хостел "Полюс Холода"</t>
  </si>
  <si>
    <t>Итого потрачено, руб</t>
  </si>
  <si>
    <t>бесплатно</t>
  </si>
  <si>
    <t>до 1000 р</t>
  </si>
  <si>
    <t>1001-1499 р</t>
  </si>
  <si>
    <t>от 2000 р</t>
  </si>
  <si>
    <t>1500-1999 р</t>
  </si>
  <si>
    <t>средняя стоимость номера</t>
  </si>
  <si>
    <t>дней</t>
  </si>
  <si>
    <t>платно</t>
  </si>
  <si>
    <t>если бы каждый день жили в гостинице (937,18р*57дней)</t>
  </si>
  <si>
    <t>потраченная сумма/количество платных дней</t>
  </si>
  <si>
    <t>от потраченной суммы</t>
  </si>
  <si>
    <t>от общего к-ва дней</t>
  </si>
  <si>
    <t>общее к-во дней</t>
  </si>
  <si>
    <t>руб/день кроме бесплатных дней</t>
  </si>
  <si>
    <t>руб/номер</t>
  </si>
  <si>
    <t>если бы каждый день жили в гостинице (1223,91р*57дней)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</si>
</sst>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C000"/>
      <name val="Times New Roman"/>
      <family val="1"/>
      <charset val="204"/>
    </font>
    <font>
      <b/>
      <sz val="14"/>
      <color rgb="FFFFFF00"/>
      <name val="Times New Roman"/>
      <family val="1"/>
      <charset val="204"/>
    </font>
    <font>
      <b/>
      <sz val="14"/>
      <color rgb="FF00B050"/>
      <name val="Times New Roman"/>
      <family val="1"/>
      <charset val="204"/>
    </font>
    <font>
      <b/>
      <sz val="14"/>
      <color rgb="FFFF66CC"/>
      <name val="Times New Roman"/>
      <family val="1"/>
      <charset val="204"/>
    </font>
    <font>
      <b/>
      <sz val="14"/>
      <color rgb="FFFF9900"/>
      <name val="Times New Roman"/>
      <family val="1"/>
      <charset val="204"/>
    </font>
    <font>
      <sz val="14"/>
      <color rgb="FFFF9900"/>
      <name val="Times New Roman"/>
      <family val="1"/>
      <charset val="204"/>
    </font>
    <font>
      <b/>
      <sz val="14"/>
      <color theme="3" tint="0.39997558519241921"/>
      <name val="Times New Roman"/>
      <family val="1"/>
      <charset val="204"/>
    </font>
    <font>
      <b/>
      <sz val="14"/>
      <color theme="6" tint="-0.499984740745262"/>
      <name val="Times New Roman"/>
      <family val="1"/>
      <charset val="204"/>
    </font>
    <font>
      <b/>
      <sz val="14"/>
      <color theme="3" tint="-0.249977111117893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14"/>
      <color theme="6" tint="-0.24997711111789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9" tint="-0.499984740745262"/>
      <name val="Times New Roman"/>
      <family val="1"/>
      <charset val="204"/>
    </font>
    <font>
      <b/>
      <sz val="14"/>
      <color rgb="FFCC9900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u/>
      <sz val="8.8000000000000007"/>
      <color theme="10"/>
      <name val="Calibri"/>
      <family val="2"/>
      <charset val="204"/>
    </font>
    <font>
      <sz val="14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6"/>
      <color rgb="FFFF0000"/>
      <name val="Times New Roman"/>
      <family val="1"/>
      <charset val="204"/>
    </font>
    <font>
      <sz val="26"/>
      <color theme="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CC990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DashDot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DashDot">
        <color indexed="64"/>
      </bottom>
      <diagonal/>
    </border>
    <border>
      <left/>
      <right/>
      <top/>
      <bottom style="mediumDashDot">
        <color indexed="64"/>
      </bottom>
      <diagonal/>
    </border>
    <border>
      <left/>
      <right style="medium">
        <color indexed="64"/>
      </right>
      <top/>
      <bottom style="mediumDashDot">
        <color indexed="64"/>
      </bottom>
      <diagonal/>
    </border>
    <border>
      <left style="medium">
        <color indexed="64"/>
      </left>
      <right style="medium">
        <color indexed="64"/>
      </right>
      <top style="mediumDashDot">
        <color indexed="64"/>
      </top>
      <bottom/>
      <diagonal/>
    </border>
    <border>
      <left style="medium">
        <color theme="3"/>
      </left>
      <right style="medium">
        <color theme="3"/>
      </right>
      <top style="medium">
        <color theme="3"/>
      </top>
      <bottom style="medium">
        <color theme="3"/>
      </bottom>
      <diagonal/>
    </border>
    <border>
      <left style="medium">
        <color theme="3"/>
      </left>
      <right style="medium">
        <color theme="3"/>
      </right>
      <top style="medium">
        <color theme="3"/>
      </top>
      <bottom/>
      <diagonal/>
    </border>
    <border>
      <left style="medium">
        <color theme="3"/>
      </left>
      <right style="medium">
        <color theme="3"/>
      </right>
      <top style="thick">
        <color theme="5" tint="-0.499984740745262"/>
      </top>
      <bottom style="medium">
        <color theme="3"/>
      </bottom>
      <diagonal/>
    </border>
    <border>
      <left style="medium">
        <color theme="3"/>
      </left>
      <right style="medium">
        <color theme="3"/>
      </right>
      <top style="mediumDashDot">
        <color theme="5" tint="-0.499984740745262"/>
      </top>
      <bottom style="medium">
        <color theme="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</borders>
  <cellStyleXfs count="2">
    <xf numFmtId="0" fontId="0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25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textRotation="45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20" fontId="1" fillId="0" borderId="3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20" fontId="1" fillId="0" borderId="4" xfId="0" applyNumberFormat="1" applyFont="1" applyBorder="1" applyAlignment="1">
      <alignment horizontal="center" vertical="center"/>
    </xf>
    <xf numFmtId="20" fontId="1" fillId="0" borderId="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textRotation="45" wrapText="1"/>
    </xf>
    <xf numFmtId="0" fontId="1" fillId="4" borderId="2" xfId="0" applyFont="1" applyFill="1" applyBorder="1" applyAlignment="1">
      <alignment horizontal="center" vertical="center" textRotation="45" wrapText="1"/>
    </xf>
    <xf numFmtId="0" fontId="1" fillId="5" borderId="2" xfId="0" applyFont="1" applyFill="1" applyBorder="1" applyAlignment="1">
      <alignment horizontal="center" vertical="center" textRotation="45" wrapText="1"/>
    </xf>
    <xf numFmtId="2" fontId="1" fillId="5" borderId="4" xfId="0" applyNumberFormat="1" applyFont="1" applyFill="1" applyBorder="1" applyAlignment="1">
      <alignment horizontal="center" vertical="center"/>
    </xf>
    <xf numFmtId="2" fontId="1" fillId="5" borderId="3" xfId="0" applyNumberFormat="1" applyFont="1" applyFill="1" applyBorder="1" applyAlignment="1">
      <alignment horizontal="center" vertical="center"/>
    </xf>
    <xf numFmtId="2" fontId="1" fillId="5" borderId="5" xfId="0" applyNumberFormat="1" applyFont="1" applyFill="1" applyBorder="1" applyAlignment="1">
      <alignment horizontal="center" vertical="center"/>
    </xf>
    <xf numFmtId="2" fontId="1" fillId="3" borderId="3" xfId="0" applyNumberFormat="1" applyFont="1" applyFill="1" applyBorder="1" applyAlignment="1">
      <alignment horizontal="center" vertical="center"/>
    </xf>
    <xf numFmtId="2" fontId="1" fillId="3" borderId="4" xfId="0" applyNumberFormat="1" applyFont="1" applyFill="1" applyBorder="1" applyAlignment="1">
      <alignment horizontal="center" vertical="center"/>
    </xf>
    <xf numFmtId="2" fontId="1" fillId="3" borderId="5" xfId="0" applyNumberFormat="1" applyFont="1" applyFill="1" applyBorder="1" applyAlignment="1">
      <alignment horizontal="center" vertical="center"/>
    </xf>
    <xf numFmtId="2" fontId="1" fillId="4" borderId="4" xfId="0" applyNumberFormat="1" applyFont="1" applyFill="1" applyBorder="1" applyAlignment="1">
      <alignment horizontal="center" vertical="center"/>
    </xf>
    <xf numFmtId="2" fontId="1" fillId="4" borderId="3" xfId="0" applyNumberFormat="1" applyFont="1" applyFill="1" applyBorder="1" applyAlignment="1">
      <alignment horizontal="center" vertical="center"/>
    </xf>
    <xf numFmtId="2" fontId="1" fillId="4" borderId="5" xfId="0" applyNumberFormat="1" applyFont="1" applyFill="1" applyBorder="1" applyAlignment="1">
      <alignment horizontal="center" vertical="center"/>
    </xf>
    <xf numFmtId="2" fontId="3" fillId="6" borderId="4" xfId="0" applyNumberFormat="1" applyFont="1" applyFill="1" applyBorder="1" applyAlignment="1">
      <alignment horizontal="center" vertical="center"/>
    </xf>
    <xf numFmtId="2" fontId="3" fillId="6" borderId="3" xfId="0" applyNumberFormat="1" applyFont="1" applyFill="1" applyBorder="1" applyAlignment="1">
      <alignment horizontal="center" vertical="center"/>
    </xf>
    <xf numFmtId="2" fontId="4" fillId="6" borderId="3" xfId="0" applyNumberFormat="1" applyFont="1" applyFill="1" applyBorder="1" applyAlignment="1">
      <alignment horizontal="center" vertical="center"/>
    </xf>
    <xf numFmtId="2" fontId="4" fillId="6" borderId="4" xfId="0" applyNumberFormat="1" applyFont="1" applyFill="1" applyBorder="1" applyAlignment="1">
      <alignment horizontal="center" vertical="center"/>
    </xf>
    <xf numFmtId="2" fontId="5" fillId="6" borderId="3" xfId="0" applyNumberFormat="1" applyFont="1" applyFill="1" applyBorder="1" applyAlignment="1">
      <alignment horizontal="center" vertical="center"/>
    </xf>
    <xf numFmtId="2" fontId="5" fillId="6" borderId="4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20" fontId="1" fillId="0" borderId="9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20" fontId="1" fillId="0" borderId="6" xfId="0" applyNumberFormat="1" applyFont="1" applyBorder="1" applyAlignment="1">
      <alignment horizontal="center" vertical="center"/>
    </xf>
    <xf numFmtId="20" fontId="1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0" fontId="1" fillId="0" borderId="7" xfId="0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2" fontId="3" fillId="6" borderId="2" xfId="0" applyNumberFormat="1" applyFont="1" applyFill="1" applyBorder="1" applyAlignment="1">
      <alignment horizontal="center" vertical="center"/>
    </xf>
    <xf numFmtId="2" fontId="4" fillId="6" borderId="2" xfId="0" applyNumberFormat="1" applyFont="1" applyFill="1" applyBorder="1" applyAlignment="1">
      <alignment horizontal="center" vertical="center"/>
    </xf>
    <xf numFmtId="2" fontId="5" fillId="6" borderId="2" xfId="0" applyNumberFormat="1" applyFont="1" applyFill="1" applyBorder="1" applyAlignment="1">
      <alignment horizontal="center" vertical="center"/>
    </xf>
    <xf numFmtId="20" fontId="1" fillId="7" borderId="7" xfId="0" applyNumberFormat="1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2" fontId="1" fillId="7" borderId="7" xfId="0" applyNumberFormat="1" applyFont="1" applyFill="1" applyBorder="1" applyAlignment="1">
      <alignment horizontal="center" vertical="center"/>
    </xf>
    <xf numFmtId="14" fontId="1" fillId="7" borderId="1" xfId="0" applyNumberFormat="1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2" fontId="1" fillId="7" borderId="6" xfId="0" applyNumberFormat="1" applyFont="1" applyFill="1" applyBorder="1" applyAlignment="1">
      <alignment horizontal="center" vertical="center"/>
    </xf>
    <xf numFmtId="20" fontId="1" fillId="7" borderId="6" xfId="0" applyNumberFormat="1" applyFont="1" applyFill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49" fontId="1" fillId="2" borderId="14" xfId="0" applyNumberFormat="1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14" fontId="1" fillId="2" borderId="11" xfId="0" applyNumberFormat="1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49" fontId="1" fillId="7" borderId="7" xfId="0" applyNumberFormat="1" applyFont="1" applyFill="1" applyBorder="1" applyAlignment="1">
      <alignment horizontal="center" vertical="center"/>
    </xf>
    <xf numFmtId="2" fontId="1" fillId="0" borderId="6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49" fontId="1" fillId="2" borderId="20" xfId="0" applyNumberFormat="1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2" fontId="3" fillId="6" borderId="8" xfId="0" applyNumberFormat="1" applyFont="1" applyFill="1" applyBorder="1" applyAlignment="1">
      <alignment horizontal="center" vertical="center"/>
    </xf>
    <xf numFmtId="2" fontId="4" fillId="6" borderId="8" xfId="0" applyNumberFormat="1" applyFont="1" applyFill="1" applyBorder="1" applyAlignment="1">
      <alignment horizontal="center" vertical="center"/>
    </xf>
    <xf numFmtId="2" fontId="5" fillId="6" borderId="8" xfId="0" applyNumberFormat="1" applyFont="1" applyFill="1" applyBorder="1" applyAlignment="1">
      <alignment horizontal="center" vertical="center"/>
    </xf>
    <xf numFmtId="20" fontId="1" fillId="7" borderId="9" xfId="0" applyNumberFormat="1" applyFont="1" applyFill="1" applyBorder="1" applyAlignment="1">
      <alignment horizontal="center" vertical="center"/>
    </xf>
    <xf numFmtId="49" fontId="1" fillId="7" borderId="9" xfId="0" applyNumberFormat="1" applyFont="1" applyFill="1" applyBorder="1" applyAlignment="1">
      <alignment horizontal="center" vertical="center"/>
    </xf>
    <xf numFmtId="0" fontId="1" fillId="7" borderId="9" xfId="0" applyFont="1" applyFill="1" applyBorder="1" applyAlignment="1">
      <alignment horizontal="center" vertical="center"/>
    </xf>
    <xf numFmtId="2" fontId="1" fillId="7" borderId="9" xfId="0" applyNumberFormat="1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7" borderId="9" xfId="0" applyFont="1" applyFill="1" applyBorder="1" applyAlignment="1">
      <alignment horizontal="center" vertical="center"/>
    </xf>
    <xf numFmtId="0" fontId="7" fillId="7" borderId="6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7" borderId="9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7" borderId="7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7" borderId="9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7" borderId="7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3" fillId="7" borderId="9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45" wrapText="1"/>
    </xf>
    <xf numFmtId="0" fontId="1" fillId="0" borderId="3" xfId="0" applyFont="1" applyBorder="1" applyAlignment="1">
      <alignment horizontal="center" vertical="center" textRotation="45" wrapText="1"/>
    </xf>
    <xf numFmtId="0" fontId="18" fillId="0" borderId="0" xfId="1" applyAlignment="1" applyProtection="1"/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9" fillId="2" borderId="1" xfId="0" applyNumberFormat="1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12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14" fontId="1" fillId="7" borderId="1" xfId="0" applyNumberFormat="1" applyFont="1" applyFill="1" applyBorder="1" applyAlignment="1">
      <alignment horizontal="center" vertical="center" wrapText="1"/>
    </xf>
    <xf numFmtId="49" fontId="19" fillId="7" borderId="1" xfId="1" applyNumberFormat="1" applyFont="1" applyFill="1" applyBorder="1" applyAlignment="1" applyProtection="1">
      <alignment horizontal="center" vertical="center" wrapText="1"/>
    </xf>
    <xf numFmtId="49" fontId="19" fillId="7" borderId="1" xfId="0" applyNumberFormat="1" applyFont="1" applyFill="1" applyBorder="1" applyAlignment="1">
      <alignment horizontal="center" vertical="center" wrapText="1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1" xfId="0" applyNumberFormat="1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 wrapText="1"/>
    </xf>
    <xf numFmtId="0" fontId="23" fillId="11" borderId="2" xfId="0" applyFont="1" applyFill="1" applyBorder="1" applyAlignment="1">
      <alignment horizontal="center" vertical="center"/>
    </xf>
    <xf numFmtId="0" fontId="1" fillId="0" borderId="28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1" fillId="4" borderId="27" xfId="0" applyFont="1" applyFill="1" applyBorder="1" applyAlignment="1">
      <alignment horizontal="center" vertical="center"/>
    </xf>
    <xf numFmtId="0" fontId="1" fillId="12" borderId="27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1" fillId="5" borderId="27" xfId="0" applyFont="1" applyFill="1" applyBorder="1" applyAlignment="1">
      <alignment horizontal="center" vertical="center"/>
    </xf>
    <xf numFmtId="0" fontId="1" fillId="11" borderId="27" xfId="0" applyFont="1" applyFill="1" applyBorder="1" applyAlignment="1">
      <alignment horizontal="center" vertical="center"/>
    </xf>
    <xf numFmtId="14" fontId="19" fillId="0" borderId="1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4" fontId="1" fillId="0" borderId="6" xfId="0" applyNumberFormat="1" applyFont="1" applyBorder="1" applyAlignment="1">
      <alignment horizontal="center" vertical="center"/>
    </xf>
    <xf numFmtId="14" fontId="1" fillId="0" borderId="7" xfId="0" applyNumberFormat="1" applyFont="1" applyBorder="1" applyAlignment="1">
      <alignment horizontal="center" vertical="center"/>
    </xf>
    <xf numFmtId="14" fontId="1" fillId="0" borderId="8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4" fontId="1" fillId="0" borderId="3" xfId="0" applyNumberFormat="1" applyFont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2" fontId="3" fillId="6" borderId="23" xfId="0" applyNumberFormat="1" applyFont="1" applyFill="1" applyBorder="1" applyAlignment="1">
      <alignment horizontal="center" vertical="center"/>
    </xf>
    <xf numFmtId="2" fontId="4" fillId="6" borderId="23" xfId="0" applyNumberFormat="1" applyFont="1" applyFill="1" applyBorder="1" applyAlignment="1">
      <alignment horizontal="center" vertical="center" wrapText="1"/>
    </xf>
    <xf numFmtId="2" fontId="5" fillId="6" borderId="23" xfId="0" applyNumberFormat="1" applyFont="1" applyFill="1" applyBorder="1" applyAlignment="1">
      <alignment horizontal="center" vertical="center"/>
    </xf>
    <xf numFmtId="2" fontId="3" fillId="6" borderId="26" xfId="0" applyNumberFormat="1" applyFont="1" applyFill="1" applyBorder="1" applyAlignment="1">
      <alignment horizontal="center" vertical="center"/>
    </xf>
    <xf numFmtId="2" fontId="4" fillId="6" borderId="26" xfId="0" applyNumberFormat="1" applyFont="1" applyFill="1" applyBorder="1" applyAlignment="1">
      <alignment horizontal="center" vertical="center" wrapText="1"/>
    </xf>
    <xf numFmtId="2" fontId="5" fillId="6" borderId="26" xfId="0" applyNumberFormat="1" applyFont="1" applyFill="1" applyBorder="1" applyAlignment="1">
      <alignment horizontal="center" vertical="center"/>
    </xf>
    <xf numFmtId="2" fontId="1" fillId="5" borderId="23" xfId="0" applyNumberFormat="1" applyFont="1" applyFill="1" applyBorder="1" applyAlignment="1">
      <alignment horizontal="center" vertical="center"/>
    </xf>
    <xf numFmtId="2" fontId="1" fillId="5" borderId="24" xfId="0" applyNumberFormat="1" applyFont="1" applyFill="1" applyBorder="1" applyAlignment="1">
      <alignment horizontal="center" vertical="center"/>
    </xf>
    <xf numFmtId="2" fontId="1" fillId="3" borderId="23" xfId="0" applyNumberFormat="1" applyFont="1" applyFill="1" applyBorder="1" applyAlignment="1">
      <alignment horizontal="center" vertical="center"/>
    </xf>
    <xf numFmtId="2" fontId="1" fillId="3" borderId="24" xfId="0" applyNumberFormat="1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2" fontId="17" fillId="8" borderId="23" xfId="0" applyNumberFormat="1" applyFont="1" applyFill="1" applyBorder="1" applyAlignment="1">
      <alignment horizontal="center" vertical="center"/>
    </xf>
    <xf numFmtId="2" fontId="17" fillId="9" borderId="23" xfId="0" applyNumberFormat="1" applyFont="1" applyFill="1" applyBorder="1" applyAlignment="1">
      <alignment horizontal="center" vertical="center"/>
    </xf>
    <xf numFmtId="2" fontId="17" fillId="10" borderId="23" xfId="0" applyNumberFormat="1" applyFont="1" applyFill="1" applyBorder="1" applyAlignment="1">
      <alignment horizontal="center" vertical="center"/>
    </xf>
    <xf numFmtId="2" fontId="1" fillId="4" borderId="23" xfId="0" applyNumberFormat="1" applyFont="1" applyFill="1" applyBorder="1" applyAlignment="1">
      <alignment horizontal="center" vertical="center"/>
    </xf>
    <xf numFmtId="2" fontId="1" fillId="4" borderId="24" xfId="0" applyNumberFormat="1" applyFont="1" applyFill="1" applyBorder="1" applyAlignment="1">
      <alignment horizontal="center" vertical="center"/>
    </xf>
    <xf numFmtId="2" fontId="15" fillId="6" borderId="25" xfId="0" applyNumberFormat="1" applyFont="1" applyFill="1" applyBorder="1" applyAlignment="1">
      <alignment horizontal="center" vertical="center"/>
    </xf>
    <xf numFmtId="2" fontId="15" fillId="6" borderId="23" xfId="0" applyNumberFormat="1" applyFont="1" applyFill="1" applyBorder="1" applyAlignment="1">
      <alignment horizontal="center" vertical="center"/>
    </xf>
    <xf numFmtId="2" fontId="16" fillId="6" borderId="25" xfId="0" applyNumberFormat="1" applyFont="1" applyFill="1" applyBorder="1" applyAlignment="1">
      <alignment horizontal="center" vertical="center" wrapText="1"/>
    </xf>
    <xf numFmtId="2" fontId="16" fillId="6" borderId="23" xfId="0" applyNumberFormat="1" applyFont="1" applyFill="1" applyBorder="1" applyAlignment="1">
      <alignment horizontal="center" vertical="center" wrapText="1"/>
    </xf>
    <xf numFmtId="2" fontId="10" fillId="6" borderId="25" xfId="0" applyNumberFormat="1" applyFont="1" applyFill="1" applyBorder="1" applyAlignment="1">
      <alignment horizontal="center" vertical="center"/>
    </xf>
    <xf numFmtId="2" fontId="10" fillId="6" borderId="23" xfId="0" applyNumberFormat="1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 wrapText="1"/>
    </xf>
    <xf numFmtId="49" fontId="19" fillId="7" borderId="1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/>
    </xf>
    <xf numFmtId="0" fontId="22" fillId="6" borderId="1" xfId="0" applyFont="1" applyFill="1" applyBorder="1" applyAlignment="1">
      <alignment horizontal="center"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2" fontId="1" fillId="0" borderId="27" xfId="0" applyNumberFormat="1" applyFont="1" applyBorder="1" applyAlignment="1">
      <alignment horizontal="center" vertical="center"/>
    </xf>
    <xf numFmtId="49" fontId="1" fillId="0" borderId="27" xfId="0" applyNumberFormat="1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10" fontId="1" fillId="0" borderId="27" xfId="0" applyNumberFormat="1" applyFont="1" applyBorder="1" applyAlignment="1">
      <alignment horizontal="center" vertical="center"/>
    </xf>
    <xf numFmtId="49" fontId="1" fillId="0" borderId="27" xfId="0" applyNumberFormat="1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CC9900"/>
      <color rgb="FFFFFF66"/>
      <color rgb="FFFF66CC"/>
      <color rgb="FFFF9900"/>
      <color rgb="FFFFCC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M299"/>
  <sheetViews>
    <sheetView zoomScale="70" zoomScaleNormal="70" workbookViewId="0">
      <pane ySplit="1" topLeftCell="A74" activePane="bottomLeft" state="frozen"/>
      <selection pane="bottomLeft" activeCell="B77" sqref="B77:B78"/>
    </sheetView>
  </sheetViews>
  <sheetFormatPr defaultRowHeight="18.75"/>
  <cols>
    <col min="1" max="1" width="6" style="2" customWidth="1"/>
    <col min="2" max="2" width="26.140625" style="2" customWidth="1"/>
    <col min="3" max="3" width="23.42578125" style="2" customWidth="1"/>
    <col min="4" max="4" width="14.140625" style="2" bestFit="1" customWidth="1"/>
    <col min="5" max="5" width="15.42578125" style="2" bestFit="1" customWidth="1"/>
    <col min="6" max="6" width="9.5703125" style="2" bestFit="1" customWidth="1"/>
    <col min="7" max="7" width="84.28515625" style="2" customWidth="1"/>
    <col min="8" max="8" width="44.42578125" style="2" bestFit="1" customWidth="1"/>
    <col min="9" max="9" width="13.7109375" style="2" bestFit="1" customWidth="1"/>
    <col min="10" max="10" width="16.85546875" style="2" bestFit="1" customWidth="1"/>
    <col min="11" max="11" width="11.7109375" style="2" bestFit="1" customWidth="1"/>
    <col min="12" max="12" width="16.85546875" style="2" bestFit="1" customWidth="1"/>
    <col min="13" max="13" width="74.140625" style="2" bestFit="1" customWidth="1"/>
    <col min="14" max="16384" width="9.140625" style="1"/>
  </cols>
  <sheetData>
    <row r="1" spans="1:13" ht="75" customHeight="1" thickBot="1">
      <c r="A1" s="5" t="s">
        <v>0</v>
      </c>
      <c r="B1" s="5" t="s">
        <v>1</v>
      </c>
      <c r="C1" s="5" t="s">
        <v>2</v>
      </c>
      <c r="D1" s="5" t="s">
        <v>12</v>
      </c>
      <c r="E1" s="5" t="s">
        <v>14</v>
      </c>
      <c r="F1" s="5" t="s">
        <v>8</v>
      </c>
      <c r="G1" s="5" t="s">
        <v>7</v>
      </c>
      <c r="H1" s="5" t="s">
        <v>9</v>
      </c>
      <c r="I1" s="5" t="s">
        <v>5</v>
      </c>
      <c r="J1" s="32" t="s">
        <v>17</v>
      </c>
      <c r="K1" s="30" t="s">
        <v>6</v>
      </c>
      <c r="L1" s="31" t="s">
        <v>16</v>
      </c>
      <c r="M1" s="5" t="s">
        <v>13</v>
      </c>
    </row>
    <row r="2" spans="1:13" ht="19.5" thickBot="1">
      <c r="A2" s="181">
        <v>1</v>
      </c>
      <c r="B2" s="186" t="s">
        <v>3</v>
      </c>
      <c r="C2" s="186" t="s">
        <v>4</v>
      </c>
      <c r="D2" s="65">
        <v>42525</v>
      </c>
      <c r="E2" s="68">
        <v>0.89513888888888893</v>
      </c>
      <c r="F2" s="191">
        <v>49</v>
      </c>
      <c r="G2" s="66" t="s">
        <v>202</v>
      </c>
      <c r="H2" s="170" t="s">
        <v>10</v>
      </c>
      <c r="I2" s="66" t="s">
        <v>11</v>
      </c>
      <c r="J2" s="67">
        <v>41.96</v>
      </c>
      <c r="K2" s="67">
        <v>42.9</v>
      </c>
      <c r="L2" s="67">
        <v>1800</v>
      </c>
      <c r="M2" s="66" t="s">
        <v>18</v>
      </c>
    </row>
    <row r="3" spans="1:13">
      <c r="A3" s="182"/>
      <c r="B3" s="187"/>
      <c r="C3" s="187"/>
      <c r="D3" s="189">
        <v>42526</v>
      </c>
      <c r="E3" s="57">
        <v>0.39097222222222222</v>
      </c>
      <c r="F3" s="192"/>
      <c r="G3" s="19" t="s">
        <v>191</v>
      </c>
      <c r="H3" s="171"/>
      <c r="I3" s="19" t="s">
        <v>15</v>
      </c>
      <c r="J3" s="20">
        <v>17</v>
      </c>
      <c r="K3" s="20">
        <v>46.1</v>
      </c>
      <c r="L3" s="20">
        <v>783.7</v>
      </c>
      <c r="M3" s="6"/>
    </row>
    <row r="4" spans="1:13">
      <c r="A4" s="182"/>
      <c r="B4" s="187"/>
      <c r="C4" s="187"/>
      <c r="D4" s="189"/>
      <c r="E4" s="62">
        <v>0.56180555555555556</v>
      </c>
      <c r="F4" s="192"/>
      <c r="G4" s="63" t="s">
        <v>192</v>
      </c>
      <c r="H4" s="171"/>
      <c r="I4" s="63" t="s">
        <v>19</v>
      </c>
      <c r="J4" s="64">
        <v>14</v>
      </c>
      <c r="K4" s="64">
        <v>52</v>
      </c>
      <c r="L4" s="64">
        <v>728</v>
      </c>
      <c r="M4" s="71"/>
    </row>
    <row r="5" spans="1:13" ht="19.5" thickBot="1">
      <c r="A5" s="182"/>
      <c r="B5" s="188"/>
      <c r="C5" s="188"/>
      <c r="D5" s="190"/>
      <c r="E5" s="15">
        <v>0.78333333333333333</v>
      </c>
      <c r="F5" s="193"/>
      <c r="G5" s="22" t="s">
        <v>193</v>
      </c>
      <c r="H5" s="22" t="s">
        <v>20</v>
      </c>
      <c r="I5" s="22" t="s">
        <v>21</v>
      </c>
      <c r="J5" s="23">
        <v>16</v>
      </c>
      <c r="K5" s="23">
        <v>53</v>
      </c>
      <c r="L5" s="23">
        <v>848</v>
      </c>
      <c r="M5" s="7"/>
    </row>
    <row r="6" spans="1:13" ht="19.5" thickBot="1">
      <c r="A6" s="182"/>
      <c r="B6" s="72"/>
      <c r="C6" s="73"/>
      <c r="D6" s="74"/>
      <c r="E6" s="74"/>
      <c r="F6" s="75"/>
      <c r="G6" s="74"/>
      <c r="H6" s="74"/>
      <c r="I6" s="76"/>
      <c r="J6" s="42" t="s">
        <v>22</v>
      </c>
      <c r="K6" s="45" t="s">
        <v>23</v>
      </c>
      <c r="L6" s="47" t="s">
        <v>22</v>
      </c>
      <c r="M6" s="25"/>
    </row>
    <row r="7" spans="1:13" ht="19.5" thickBot="1">
      <c r="A7" s="183"/>
      <c r="B7" s="77"/>
      <c r="C7" s="78"/>
      <c r="D7" s="79"/>
      <c r="E7" s="79"/>
      <c r="F7" s="80"/>
      <c r="G7" s="79"/>
      <c r="H7" s="79"/>
      <c r="I7" s="81"/>
      <c r="J7" s="33">
        <f>SUM(J2:J5)</f>
        <v>88.960000000000008</v>
      </c>
      <c r="K7" s="37">
        <f>AVERAGE(K2:K5)</f>
        <v>48.5</v>
      </c>
      <c r="L7" s="39">
        <f>SUM(L2:L5)</f>
        <v>4159.7</v>
      </c>
      <c r="M7" s="28"/>
    </row>
    <row r="8" spans="1:13">
      <c r="A8" s="181">
        <v>2</v>
      </c>
      <c r="B8" s="186" t="s">
        <v>4</v>
      </c>
      <c r="C8" s="184" t="s">
        <v>24</v>
      </c>
      <c r="D8" s="194">
        <v>42527</v>
      </c>
      <c r="E8" s="68">
        <v>0.43472222222222223</v>
      </c>
      <c r="F8" s="178">
        <v>14</v>
      </c>
      <c r="G8" s="66" t="s">
        <v>194</v>
      </c>
      <c r="H8" s="106" t="s">
        <v>10</v>
      </c>
      <c r="I8" s="66" t="s">
        <v>25</v>
      </c>
      <c r="J8" s="67">
        <v>32</v>
      </c>
      <c r="K8" s="67">
        <v>52.15</v>
      </c>
      <c r="L8" s="67">
        <f>J8*K8</f>
        <v>1668.8</v>
      </c>
      <c r="M8" s="71"/>
    </row>
    <row r="9" spans="1:13" ht="19.5" thickBot="1">
      <c r="A9" s="182"/>
      <c r="B9" s="188"/>
      <c r="C9" s="185"/>
      <c r="D9" s="190"/>
      <c r="E9" s="15">
        <v>0.80069444444444438</v>
      </c>
      <c r="F9" s="180"/>
      <c r="G9" s="22" t="s">
        <v>195</v>
      </c>
      <c r="H9" s="124" t="s">
        <v>26</v>
      </c>
      <c r="I9" s="22" t="s">
        <v>27</v>
      </c>
      <c r="J9" s="23">
        <v>22</v>
      </c>
      <c r="K9" s="23">
        <v>47.8</v>
      </c>
      <c r="L9" s="23">
        <v>1051.5999999999999</v>
      </c>
      <c r="M9" s="7"/>
    </row>
    <row r="10" spans="1:13">
      <c r="A10" s="182"/>
      <c r="B10" s="72"/>
      <c r="C10" s="73"/>
      <c r="D10" s="74"/>
      <c r="E10" s="74"/>
      <c r="F10" s="75"/>
      <c r="G10" s="74"/>
      <c r="H10" s="74"/>
      <c r="I10" s="76"/>
      <c r="J10" s="43" t="s">
        <v>22</v>
      </c>
      <c r="K10" s="44" t="s">
        <v>23</v>
      </c>
      <c r="L10" s="46" t="s">
        <v>22</v>
      </c>
      <c r="M10" s="25"/>
    </row>
    <row r="11" spans="1:13" ht="19.5" thickBot="1">
      <c r="A11" s="183"/>
      <c r="B11" s="77"/>
      <c r="C11" s="78"/>
      <c r="D11" s="79"/>
      <c r="E11" s="79"/>
      <c r="F11" s="80"/>
      <c r="G11" s="79"/>
      <c r="H11" s="79"/>
      <c r="I11" s="81"/>
      <c r="J11" s="33">
        <f>SUM(J8:J9)</f>
        <v>54</v>
      </c>
      <c r="K11" s="37">
        <f>AVERAGE(K8:K9)</f>
        <v>49.974999999999994</v>
      </c>
      <c r="L11" s="39">
        <f>SUM(L8:L9)</f>
        <v>2720.3999999999996</v>
      </c>
      <c r="M11" s="28"/>
    </row>
    <row r="12" spans="1:13" ht="19.5" thickBot="1">
      <c r="A12" s="181">
        <v>3</v>
      </c>
      <c r="B12" s="184" t="s">
        <v>24</v>
      </c>
      <c r="C12" s="54" t="s">
        <v>28</v>
      </c>
      <c r="D12" s="14">
        <v>42528</v>
      </c>
      <c r="E12" s="16">
        <v>0.4548611111111111</v>
      </c>
      <c r="F12" s="55">
        <v>14</v>
      </c>
      <c r="G12" s="56" t="s">
        <v>196</v>
      </c>
      <c r="H12" s="125" t="s">
        <v>26</v>
      </c>
      <c r="I12" s="56" t="s">
        <v>29</v>
      </c>
      <c r="J12" s="21">
        <v>26</v>
      </c>
      <c r="K12" s="21">
        <v>47.8</v>
      </c>
      <c r="L12" s="11">
        <v>1242.8</v>
      </c>
      <c r="M12" s="7"/>
    </row>
    <row r="13" spans="1:13" ht="19.5" thickBot="1">
      <c r="A13" s="182"/>
      <c r="B13" s="185"/>
      <c r="C13" s="72"/>
      <c r="D13" s="82"/>
      <c r="E13" s="74"/>
      <c r="F13" s="75"/>
      <c r="G13" s="74"/>
      <c r="H13" s="74"/>
      <c r="I13" s="76"/>
      <c r="J13" s="43" t="s">
        <v>22</v>
      </c>
      <c r="K13" s="44" t="s">
        <v>23</v>
      </c>
      <c r="L13" s="46" t="s">
        <v>22</v>
      </c>
      <c r="M13" s="25"/>
    </row>
    <row r="14" spans="1:13" ht="19.5" thickBot="1">
      <c r="A14" s="183"/>
      <c r="B14" s="83"/>
      <c r="C14" s="78"/>
      <c r="D14" s="79"/>
      <c r="E14" s="79"/>
      <c r="F14" s="80"/>
      <c r="G14" s="79"/>
      <c r="H14" s="79"/>
      <c r="I14" s="81"/>
      <c r="J14" s="33">
        <f>J12</f>
        <v>26</v>
      </c>
      <c r="K14" s="37">
        <f>K12</f>
        <v>47.8</v>
      </c>
      <c r="L14" s="39">
        <f>L12</f>
        <v>1242.8</v>
      </c>
      <c r="M14" s="28"/>
    </row>
    <row r="15" spans="1:13">
      <c r="A15" s="181">
        <v>4</v>
      </c>
      <c r="B15" s="172" t="s">
        <v>28</v>
      </c>
      <c r="C15" s="172" t="s">
        <v>30</v>
      </c>
      <c r="D15" s="175">
        <v>42529</v>
      </c>
      <c r="E15" s="52">
        <v>0.33680555555555558</v>
      </c>
      <c r="F15" s="178">
        <v>14</v>
      </c>
      <c r="G15" s="17" t="s">
        <v>197</v>
      </c>
      <c r="H15" s="130" t="s">
        <v>31</v>
      </c>
      <c r="I15" s="17" t="s">
        <v>21</v>
      </c>
      <c r="J15" s="18">
        <v>33.72</v>
      </c>
      <c r="K15" s="18">
        <v>46.5</v>
      </c>
      <c r="L15" s="18">
        <v>1567.98</v>
      </c>
      <c r="M15" s="6"/>
    </row>
    <row r="16" spans="1:13">
      <c r="A16" s="182"/>
      <c r="B16" s="173"/>
      <c r="C16" s="173"/>
      <c r="D16" s="176"/>
      <c r="E16" s="62">
        <v>0.61041666666666672</v>
      </c>
      <c r="F16" s="179"/>
      <c r="G16" s="63" t="s">
        <v>198</v>
      </c>
      <c r="H16" s="63" t="s">
        <v>32</v>
      </c>
      <c r="I16" s="63" t="s">
        <v>21</v>
      </c>
      <c r="J16" s="64">
        <v>30.06</v>
      </c>
      <c r="K16" s="64">
        <v>40</v>
      </c>
      <c r="L16" s="64" t="s">
        <v>33</v>
      </c>
      <c r="M16" s="71"/>
    </row>
    <row r="17" spans="1:13" ht="19.5" thickBot="1">
      <c r="A17" s="182"/>
      <c r="B17" s="174"/>
      <c r="C17" s="174"/>
      <c r="D17" s="177"/>
      <c r="E17" s="53">
        <v>0.88750000000000007</v>
      </c>
      <c r="F17" s="180"/>
      <c r="G17" s="22" t="s">
        <v>199</v>
      </c>
      <c r="H17" s="124" t="s">
        <v>26</v>
      </c>
      <c r="I17" s="22" t="s">
        <v>34</v>
      </c>
      <c r="J17" s="23">
        <v>10</v>
      </c>
      <c r="K17" s="23">
        <v>40</v>
      </c>
      <c r="L17" s="23">
        <v>400</v>
      </c>
      <c r="M17" s="7"/>
    </row>
    <row r="18" spans="1:13">
      <c r="A18" s="182"/>
      <c r="B18" s="72"/>
      <c r="C18" s="73"/>
      <c r="D18" s="74"/>
      <c r="E18" s="74"/>
      <c r="F18" s="75"/>
      <c r="G18" s="74"/>
      <c r="H18" s="74"/>
      <c r="I18" s="76"/>
      <c r="J18" s="59" t="s">
        <v>22</v>
      </c>
      <c r="K18" s="60" t="s">
        <v>23</v>
      </c>
      <c r="L18" s="61" t="s">
        <v>22</v>
      </c>
      <c r="M18" s="25"/>
    </row>
    <row r="19" spans="1:13" ht="19.5" thickBot="1">
      <c r="A19" s="183"/>
      <c r="B19" s="77"/>
      <c r="C19" s="78"/>
      <c r="D19" s="79"/>
      <c r="E19" s="79"/>
      <c r="F19" s="80"/>
      <c r="G19" s="79"/>
      <c r="H19" s="79"/>
      <c r="I19" s="81"/>
      <c r="J19" s="33">
        <f>SUM(J15:J17)</f>
        <v>73.78</v>
      </c>
      <c r="K19" s="37">
        <f>AVERAGE(K15:K17)</f>
        <v>42.166666666666664</v>
      </c>
      <c r="L19" s="39">
        <f>SUM(L15:L17)</f>
        <v>1967.98</v>
      </c>
      <c r="M19" s="28"/>
    </row>
    <row r="20" spans="1:13" ht="28.5" customHeight="1">
      <c r="A20" s="181">
        <v>5</v>
      </c>
      <c r="B20" s="186" t="s">
        <v>30</v>
      </c>
      <c r="C20" s="184" t="s">
        <v>38</v>
      </c>
      <c r="D20" s="194">
        <v>42530</v>
      </c>
      <c r="E20" s="68">
        <v>0.50277777777777777</v>
      </c>
      <c r="F20" s="191">
        <v>28</v>
      </c>
      <c r="G20" s="66" t="s">
        <v>200</v>
      </c>
      <c r="H20" s="181" t="s">
        <v>35</v>
      </c>
      <c r="I20" s="66" t="s">
        <v>36</v>
      </c>
      <c r="J20" s="67">
        <v>30</v>
      </c>
      <c r="K20" s="67">
        <v>39.200000000000003</v>
      </c>
      <c r="L20" s="67">
        <v>1176</v>
      </c>
      <c r="M20" s="71"/>
    </row>
    <row r="21" spans="1:13" ht="29.25" customHeight="1" thickBot="1">
      <c r="A21" s="182"/>
      <c r="B21" s="188"/>
      <c r="C21" s="185"/>
      <c r="D21" s="190"/>
      <c r="E21" s="15">
        <v>0.71180555555555547</v>
      </c>
      <c r="F21" s="193"/>
      <c r="G21" s="7" t="s">
        <v>201</v>
      </c>
      <c r="H21" s="183"/>
      <c r="I21" s="7" t="s">
        <v>37</v>
      </c>
      <c r="J21" s="11">
        <v>25.640999999999998</v>
      </c>
      <c r="K21" s="11">
        <v>39</v>
      </c>
      <c r="L21" s="11">
        <v>1000</v>
      </c>
      <c r="M21" s="7"/>
    </row>
    <row r="22" spans="1:13">
      <c r="A22" s="182"/>
      <c r="B22" s="24"/>
      <c r="C22" s="24"/>
      <c r="D22" s="25"/>
      <c r="E22" s="25"/>
      <c r="F22" s="26"/>
      <c r="G22" s="25"/>
      <c r="H22" s="25"/>
      <c r="I22" s="25"/>
      <c r="J22" s="43" t="s">
        <v>22</v>
      </c>
      <c r="K22" s="44" t="s">
        <v>23</v>
      </c>
      <c r="L22" s="46" t="s">
        <v>22</v>
      </c>
      <c r="M22" s="25"/>
    </row>
    <row r="23" spans="1:13" ht="19.5" thickBot="1">
      <c r="A23" s="183"/>
      <c r="B23" s="27"/>
      <c r="C23" s="27"/>
      <c r="D23" s="28"/>
      <c r="E23" s="28"/>
      <c r="F23" s="29"/>
      <c r="G23" s="28"/>
      <c r="H23" s="28"/>
      <c r="I23" s="28"/>
      <c r="J23" s="33">
        <f>SUM(J20:J21)</f>
        <v>55.640999999999998</v>
      </c>
      <c r="K23" s="37">
        <f>AVERAGE(K20:K21)</f>
        <v>39.1</v>
      </c>
      <c r="L23" s="39">
        <f>SUM(L20:L21)</f>
        <v>2176</v>
      </c>
      <c r="M23" s="28"/>
    </row>
    <row r="24" spans="1:13" ht="18.75" customHeight="1">
      <c r="A24" s="181">
        <v>6</v>
      </c>
      <c r="B24" s="184" t="s">
        <v>38</v>
      </c>
      <c r="C24" s="186" t="s">
        <v>39</v>
      </c>
      <c r="D24" s="194">
        <v>42531</v>
      </c>
      <c r="E24" s="52">
        <v>0.35069444444444442</v>
      </c>
      <c r="F24" s="191">
        <v>75</v>
      </c>
      <c r="G24" s="17" t="s">
        <v>203</v>
      </c>
      <c r="H24" s="17" t="s">
        <v>40</v>
      </c>
      <c r="I24" s="17"/>
      <c r="J24" s="18">
        <v>20</v>
      </c>
      <c r="K24" s="18">
        <v>39.5</v>
      </c>
      <c r="L24" s="18">
        <v>790</v>
      </c>
      <c r="M24" s="6"/>
    </row>
    <row r="25" spans="1:13">
      <c r="A25" s="182"/>
      <c r="B25" s="195"/>
      <c r="C25" s="187"/>
      <c r="D25" s="189"/>
      <c r="E25" s="62">
        <v>0.45416666666666666</v>
      </c>
      <c r="F25" s="192"/>
      <c r="G25" s="63" t="s">
        <v>232</v>
      </c>
      <c r="H25" s="198" t="s">
        <v>41</v>
      </c>
      <c r="I25" s="63" t="s">
        <v>42</v>
      </c>
      <c r="J25" s="64">
        <v>30</v>
      </c>
      <c r="K25" s="64">
        <v>38.299999999999997</v>
      </c>
      <c r="L25" s="64">
        <v>1149</v>
      </c>
      <c r="M25" s="71"/>
    </row>
    <row r="26" spans="1:13" ht="19.5" thickBot="1">
      <c r="A26" s="182"/>
      <c r="B26" s="185"/>
      <c r="C26" s="188"/>
      <c r="D26" s="190"/>
      <c r="E26" s="53">
        <v>0.6958333333333333</v>
      </c>
      <c r="F26" s="193"/>
      <c r="G26" s="22" t="s">
        <v>233</v>
      </c>
      <c r="H26" s="199"/>
      <c r="I26" s="22" t="s">
        <v>43</v>
      </c>
      <c r="J26" s="23">
        <v>20</v>
      </c>
      <c r="K26" s="23">
        <v>37.299999999999997</v>
      </c>
      <c r="L26" s="23">
        <v>746</v>
      </c>
      <c r="M26" s="7"/>
    </row>
    <row r="27" spans="1:13">
      <c r="A27" s="182"/>
      <c r="B27" s="24"/>
      <c r="C27" s="24"/>
      <c r="D27" s="25"/>
      <c r="E27" s="25"/>
      <c r="F27" s="26"/>
      <c r="G27" s="25"/>
      <c r="H27" s="25"/>
      <c r="I27" s="25"/>
      <c r="J27" s="43" t="s">
        <v>22</v>
      </c>
      <c r="K27" s="44" t="s">
        <v>23</v>
      </c>
      <c r="L27" s="46" t="s">
        <v>22</v>
      </c>
      <c r="M27" s="25"/>
    </row>
    <row r="28" spans="1:13" ht="19.5" thickBot="1">
      <c r="A28" s="183"/>
      <c r="B28" s="27"/>
      <c r="C28" s="27"/>
      <c r="D28" s="28"/>
      <c r="E28" s="28"/>
      <c r="F28" s="29"/>
      <c r="G28" s="28"/>
      <c r="H28" s="28"/>
      <c r="I28" s="28"/>
      <c r="J28" s="33">
        <f>SUM(J24:J26)</f>
        <v>70</v>
      </c>
      <c r="K28" s="37">
        <f>AVERAGE(K24:K26)</f>
        <v>38.366666666666667</v>
      </c>
      <c r="L28" s="39">
        <f>SUM(L24:L26)</f>
        <v>2685</v>
      </c>
      <c r="M28" s="28"/>
    </row>
    <row r="29" spans="1:13">
      <c r="A29" s="181">
        <v>7</v>
      </c>
      <c r="B29" s="186" t="s">
        <v>39</v>
      </c>
      <c r="C29" s="186" t="s">
        <v>44</v>
      </c>
      <c r="D29" s="194">
        <v>42532</v>
      </c>
      <c r="E29" s="52">
        <v>0.47916666666666669</v>
      </c>
      <c r="F29" s="191" t="s">
        <v>45</v>
      </c>
      <c r="G29" s="17" t="s">
        <v>234</v>
      </c>
      <c r="H29" s="196" t="s">
        <v>184</v>
      </c>
      <c r="I29" s="17" t="s">
        <v>46</v>
      </c>
      <c r="J29" s="18">
        <v>40</v>
      </c>
      <c r="K29" s="18">
        <v>35.799999999999997</v>
      </c>
      <c r="L29" s="18">
        <v>1432</v>
      </c>
      <c r="M29" s="6"/>
    </row>
    <row r="30" spans="1:13">
      <c r="A30" s="182"/>
      <c r="B30" s="187"/>
      <c r="C30" s="187"/>
      <c r="D30" s="189"/>
      <c r="E30" s="62">
        <v>0.80069444444444438</v>
      </c>
      <c r="F30" s="192"/>
      <c r="G30" s="63" t="s">
        <v>236</v>
      </c>
      <c r="H30" s="200"/>
      <c r="I30" s="63" t="s">
        <v>15</v>
      </c>
      <c r="J30" s="64">
        <v>10</v>
      </c>
      <c r="K30" s="64">
        <v>35.799999999999997</v>
      </c>
      <c r="L30" s="64">
        <v>358</v>
      </c>
      <c r="M30" s="71"/>
    </row>
    <row r="31" spans="1:13" ht="19.5" thickBot="1">
      <c r="A31" s="182"/>
      <c r="B31" s="188"/>
      <c r="C31" s="188"/>
      <c r="D31" s="190"/>
      <c r="E31" s="53">
        <v>0.90416666666666667</v>
      </c>
      <c r="F31" s="193"/>
      <c r="G31" s="22" t="s">
        <v>235</v>
      </c>
      <c r="H31" s="197"/>
      <c r="I31" s="22" t="s">
        <v>47</v>
      </c>
      <c r="J31" s="23">
        <v>20</v>
      </c>
      <c r="K31" s="23">
        <v>35.700000000000003</v>
      </c>
      <c r="L31" s="23">
        <v>714</v>
      </c>
      <c r="M31" s="7"/>
    </row>
    <row r="32" spans="1:13">
      <c r="A32" s="182"/>
      <c r="B32" s="72"/>
      <c r="C32" s="73"/>
      <c r="D32" s="74"/>
      <c r="E32" s="74"/>
      <c r="F32" s="75"/>
      <c r="G32" s="74"/>
      <c r="H32" s="74"/>
      <c r="I32" s="76"/>
      <c r="J32" s="43" t="s">
        <v>22</v>
      </c>
      <c r="K32" s="44" t="s">
        <v>23</v>
      </c>
      <c r="L32" s="46" t="s">
        <v>22</v>
      </c>
      <c r="M32" s="25"/>
    </row>
    <row r="33" spans="1:13" ht="19.5" thickBot="1">
      <c r="A33" s="183"/>
      <c r="B33" s="77"/>
      <c r="C33" s="78"/>
      <c r="D33" s="79"/>
      <c r="E33" s="79"/>
      <c r="F33" s="80"/>
      <c r="G33" s="79"/>
      <c r="H33" s="79"/>
      <c r="I33" s="81"/>
      <c r="J33" s="33">
        <f>SUM(J29:J31)</f>
        <v>70</v>
      </c>
      <c r="K33" s="37">
        <f>AVERAGE(K29:K31)</f>
        <v>35.766666666666666</v>
      </c>
      <c r="L33" s="39">
        <f>SUM(L29:L31)</f>
        <v>2504</v>
      </c>
      <c r="M33" s="28"/>
    </row>
    <row r="34" spans="1:13">
      <c r="A34" s="181">
        <v>8</v>
      </c>
      <c r="B34" s="186" t="s">
        <v>44</v>
      </c>
      <c r="C34" s="186" t="s">
        <v>48</v>
      </c>
      <c r="D34" s="194">
        <v>42533</v>
      </c>
      <c r="E34" s="68">
        <v>0.49861111111111112</v>
      </c>
      <c r="F34" s="191" t="s">
        <v>49</v>
      </c>
      <c r="G34" s="66" t="s">
        <v>237</v>
      </c>
      <c r="H34" s="196" t="s">
        <v>231</v>
      </c>
      <c r="I34" s="66" t="s">
        <v>50</v>
      </c>
      <c r="J34" s="67">
        <v>21</v>
      </c>
      <c r="K34" s="67">
        <v>36.299999999999997</v>
      </c>
      <c r="L34" s="67">
        <v>762</v>
      </c>
      <c r="M34" s="71"/>
    </row>
    <row r="35" spans="1:13" ht="19.5" thickBot="1">
      <c r="A35" s="182"/>
      <c r="B35" s="188"/>
      <c r="C35" s="188"/>
      <c r="D35" s="190"/>
      <c r="E35" s="53">
        <v>0.6694444444444444</v>
      </c>
      <c r="F35" s="193"/>
      <c r="G35" s="22" t="s">
        <v>238</v>
      </c>
      <c r="H35" s="197"/>
      <c r="I35" s="22" t="s">
        <v>51</v>
      </c>
      <c r="J35" s="23">
        <v>20</v>
      </c>
      <c r="K35" s="23">
        <v>36.299999999999997</v>
      </c>
      <c r="L35" s="23">
        <v>726</v>
      </c>
      <c r="M35" s="7"/>
    </row>
    <row r="36" spans="1:13">
      <c r="A36" s="182"/>
      <c r="B36" s="72"/>
      <c r="C36" s="73"/>
      <c r="D36" s="74"/>
      <c r="E36" s="74"/>
      <c r="F36" s="75"/>
      <c r="G36" s="74"/>
      <c r="H36" s="74"/>
      <c r="I36" s="76"/>
      <c r="J36" s="59" t="s">
        <v>22</v>
      </c>
      <c r="K36" s="60" t="s">
        <v>23</v>
      </c>
      <c r="L36" s="61" t="s">
        <v>22</v>
      </c>
      <c r="M36" s="25"/>
    </row>
    <row r="37" spans="1:13" ht="19.5" thickBot="1">
      <c r="A37" s="183"/>
      <c r="B37" s="77"/>
      <c r="C37" s="78"/>
      <c r="D37" s="79"/>
      <c r="E37" s="79"/>
      <c r="F37" s="80"/>
      <c r="G37" s="79"/>
      <c r="H37" s="79"/>
      <c r="I37" s="81"/>
      <c r="J37" s="33">
        <f>SUM(J34:J35)</f>
        <v>41</v>
      </c>
      <c r="K37" s="37">
        <f>AVERAGE(K34:K35)</f>
        <v>36.299999999999997</v>
      </c>
      <c r="L37" s="39">
        <f>SUM(L34:L35)</f>
        <v>1488</v>
      </c>
      <c r="M37" s="28"/>
    </row>
    <row r="38" spans="1:13">
      <c r="A38" s="181">
        <v>9</v>
      </c>
      <c r="B38" s="186" t="s">
        <v>48</v>
      </c>
      <c r="C38" s="186" t="s">
        <v>52</v>
      </c>
      <c r="D38" s="194">
        <v>42534</v>
      </c>
      <c r="E38" s="52">
        <v>0.37222222222222223</v>
      </c>
      <c r="F38" s="69" t="s">
        <v>49</v>
      </c>
      <c r="G38" s="17" t="s">
        <v>204</v>
      </c>
      <c r="H38" s="117" t="s">
        <v>53</v>
      </c>
      <c r="I38" s="17" t="s">
        <v>54</v>
      </c>
      <c r="J38" s="18">
        <v>10</v>
      </c>
      <c r="K38" s="85">
        <v>33.700000000000003</v>
      </c>
      <c r="L38" s="18">
        <v>337</v>
      </c>
      <c r="M38" s="6"/>
    </row>
    <row r="39" spans="1:13">
      <c r="A39" s="182"/>
      <c r="B39" s="187"/>
      <c r="C39" s="187"/>
      <c r="D39" s="189"/>
      <c r="E39" s="62">
        <v>0.50972222222222219</v>
      </c>
      <c r="F39" s="179" t="s">
        <v>55</v>
      </c>
      <c r="G39" s="63" t="s">
        <v>239</v>
      </c>
      <c r="H39" s="198" t="s">
        <v>56</v>
      </c>
      <c r="I39" s="63" t="s">
        <v>57</v>
      </c>
      <c r="J39" s="64">
        <v>40</v>
      </c>
      <c r="K39" s="64">
        <v>33.200000000000003</v>
      </c>
      <c r="L39" s="64">
        <v>1328</v>
      </c>
      <c r="M39" s="71"/>
    </row>
    <row r="40" spans="1:13" ht="19.5" thickBot="1">
      <c r="A40" s="182"/>
      <c r="B40" s="188"/>
      <c r="C40" s="188"/>
      <c r="D40" s="190"/>
      <c r="E40" s="53">
        <v>0.73958333333333337</v>
      </c>
      <c r="F40" s="180"/>
      <c r="G40" s="22" t="s">
        <v>240</v>
      </c>
      <c r="H40" s="199"/>
      <c r="I40" s="22" t="s">
        <v>58</v>
      </c>
      <c r="J40" s="23">
        <v>15</v>
      </c>
      <c r="K40" s="23">
        <v>32.700000000000003</v>
      </c>
      <c r="L40" s="23">
        <v>490.5</v>
      </c>
      <c r="M40" s="7"/>
    </row>
    <row r="41" spans="1:13">
      <c r="A41" s="182"/>
      <c r="B41" s="72"/>
      <c r="C41" s="73"/>
      <c r="D41" s="74"/>
      <c r="E41" s="74"/>
      <c r="F41" s="75"/>
      <c r="G41" s="74"/>
      <c r="H41" s="74"/>
      <c r="I41" s="76"/>
      <c r="J41" s="43" t="s">
        <v>22</v>
      </c>
      <c r="K41" s="44" t="s">
        <v>23</v>
      </c>
      <c r="L41" s="46" t="s">
        <v>22</v>
      </c>
      <c r="M41" s="25"/>
    </row>
    <row r="42" spans="1:13" ht="19.5" thickBot="1">
      <c r="A42" s="183"/>
      <c r="B42" s="77"/>
      <c r="C42" s="78"/>
      <c r="D42" s="79"/>
      <c r="E42" s="79"/>
      <c r="F42" s="80"/>
      <c r="G42" s="79"/>
      <c r="H42" s="79"/>
      <c r="I42" s="81"/>
      <c r="J42" s="33">
        <f>SUM(J38:J40)</f>
        <v>65</v>
      </c>
      <c r="K42" s="37">
        <f>AVERAGE(K38:K40)</f>
        <v>33.200000000000003</v>
      </c>
      <c r="L42" s="39">
        <f>SUM(L38:L40)</f>
        <v>2155.5</v>
      </c>
      <c r="M42" s="28"/>
    </row>
    <row r="43" spans="1:13">
      <c r="A43" s="181">
        <v>10</v>
      </c>
      <c r="B43" s="172" t="s">
        <v>52</v>
      </c>
      <c r="C43" s="172" t="s">
        <v>59</v>
      </c>
      <c r="D43" s="175">
        <v>42535</v>
      </c>
      <c r="E43" s="68">
        <v>0.44513888888888892</v>
      </c>
      <c r="F43" s="86" t="s">
        <v>60</v>
      </c>
      <c r="G43" s="66" t="s">
        <v>241</v>
      </c>
      <c r="H43" s="201" t="s">
        <v>61</v>
      </c>
      <c r="I43" s="66" t="s">
        <v>62</v>
      </c>
      <c r="J43" s="67">
        <v>30</v>
      </c>
      <c r="K43" s="67">
        <v>32.75</v>
      </c>
      <c r="L43" s="67">
        <v>982.5</v>
      </c>
      <c r="M43" s="71"/>
    </row>
    <row r="44" spans="1:13" ht="19.5" thickBot="1">
      <c r="A44" s="182"/>
      <c r="B44" s="174"/>
      <c r="C44" s="174"/>
      <c r="D44" s="177"/>
      <c r="E44" s="53">
        <v>0.68541666666666667</v>
      </c>
      <c r="F44" s="70" t="s">
        <v>63</v>
      </c>
      <c r="G44" s="22" t="s">
        <v>205</v>
      </c>
      <c r="H44" s="199"/>
      <c r="I44" s="22" t="s">
        <v>64</v>
      </c>
      <c r="J44" s="23">
        <v>21</v>
      </c>
      <c r="K44" s="23">
        <v>33.1</v>
      </c>
      <c r="L44" s="23">
        <v>695.1</v>
      </c>
      <c r="M44" s="7"/>
    </row>
    <row r="45" spans="1:13">
      <c r="A45" s="182"/>
      <c r="B45" s="72"/>
      <c r="C45" s="73"/>
      <c r="D45" s="74"/>
      <c r="E45" s="74"/>
      <c r="F45" s="75"/>
      <c r="G45" s="74"/>
      <c r="H45" s="74"/>
      <c r="I45" s="76"/>
      <c r="J45" s="43" t="s">
        <v>22</v>
      </c>
      <c r="K45" s="44" t="s">
        <v>23</v>
      </c>
      <c r="L45" s="46" t="s">
        <v>22</v>
      </c>
      <c r="M45" s="25"/>
    </row>
    <row r="46" spans="1:13" ht="19.5" thickBot="1">
      <c r="A46" s="183"/>
      <c r="B46" s="77"/>
      <c r="C46" s="78"/>
      <c r="D46" s="79"/>
      <c r="E46" s="79"/>
      <c r="F46" s="80"/>
      <c r="G46" s="79"/>
      <c r="H46" s="79"/>
      <c r="I46" s="81"/>
      <c r="J46" s="33">
        <f>SUM(J43:J44)</f>
        <v>51</v>
      </c>
      <c r="K46" s="37">
        <f>AVERAGE(K43:K44)</f>
        <v>32.924999999999997</v>
      </c>
      <c r="L46" s="39">
        <f>SUM(L43:L44)</f>
        <v>1677.6</v>
      </c>
      <c r="M46" s="28"/>
    </row>
    <row r="47" spans="1:13">
      <c r="A47" s="181">
        <v>11</v>
      </c>
      <c r="B47" s="186" t="s">
        <v>59</v>
      </c>
      <c r="C47" s="186" t="s">
        <v>65</v>
      </c>
      <c r="D47" s="194">
        <v>42536</v>
      </c>
      <c r="E47" s="68">
        <v>0.36249999999999999</v>
      </c>
      <c r="F47" s="86" t="s">
        <v>63</v>
      </c>
      <c r="G47" s="66" t="s">
        <v>242</v>
      </c>
      <c r="H47" s="109" t="s">
        <v>61</v>
      </c>
      <c r="I47" s="66" t="s">
        <v>66</v>
      </c>
      <c r="J47" s="67">
        <v>10</v>
      </c>
      <c r="K47" s="67">
        <v>32.9</v>
      </c>
      <c r="L47" s="67">
        <v>329</v>
      </c>
      <c r="M47" s="71"/>
    </row>
    <row r="48" spans="1:13" ht="19.5" thickBot="1">
      <c r="A48" s="182"/>
      <c r="B48" s="188"/>
      <c r="C48" s="188"/>
      <c r="D48" s="190"/>
      <c r="E48" s="53">
        <v>0.68194444444444446</v>
      </c>
      <c r="F48" s="70" t="s">
        <v>67</v>
      </c>
      <c r="G48" s="22" t="s">
        <v>206</v>
      </c>
      <c r="H48" s="118" t="s">
        <v>53</v>
      </c>
      <c r="I48" s="22" t="s">
        <v>68</v>
      </c>
      <c r="J48" s="23">
        <v>40</v>
      </c>
      <c r="K48" s="23">
        <v>32.950000000000003</v>
      </c>
      <c r="L48" s="23">
        <v>1318</v>
      </c>
      <c r="M48" s="7" t="s">
        <v>230</v>
      </c>
    </row>
    <row r="49" spans="1:13">
      <c r="A49" s="182"/>
      <c r="B49" s="72"/>
      <c r="C49" s="73"/>
      <c r="D49" s="75"/>
      <c r="E49" s="74"/>
      <c r="F49" s="75"/>
      <c r="G49" s="74"/>
      <c r="H49" s="74"/>
      <c r="I49" s="76"/>
      <c r="J49" s="43" t="s">
        <v>22</v>
      </c>
      <c r="K49" s="44" t="s">
        <v>23</v>
      </c>
      <c r="L49" s="46" t="s">
        <v>22</v>
      </c>
      <c r="M49" s="25"/>
    </row>
    <row r="50" spans="1:13" ht="19.5" thickBot="1">
      <c r="A50" s="183"/>
      <c r="B50" s="77"/>
      <c r="C50" s="78"/>
      <c r="D50" s="80"/>
      <c r="E50" s="79"/>
      <c r="F50" s="80"/>
      <c r="G50" s="79"/>
      <c r="H50" s="79"/>
      <c r="I50" s="81"/>
      <c r="J50" s="33">
        <f>SUM(J47:J48)</f>
        <v>50</v>
      </c>
      <c r="K50" s="37">
        <f>AVERAGE(K47:K48)</f>
        <v>32.924999999999997</v>
      </c>
      <c r="L50" s="39">
        <f>SUM(L47:L48)</f>
        <v>1647</v>
      </c>
      <c r="M50" s="28"/>
    </row>
    <row r="51" spans="1:13">
      <c r="A51" s="181">
        <v>12</v>
      </c>
      <c r="B51" s="186" t="s">
        <v>65</v>
      </c>
      <c r="C51" s="186" t="s">
        <v>69</v>
      </c>
      <c r="D51" s="191" t="s">
        <v>82</v>
      </c>
      <c r="E51" s="52">
        <v>0.31805555555555554</v>
      </c>
      <c r="F51" s="69" t="s">
        <v>67</v>
      </c>
      <c r="G51" s="17" t="s">
        <v>70</v>
      </c>
      <c r="H51" s="117" t="s">
        <v>53</v>
      </c>
      <c r="I51" s="17" t="s">
        <v>71</v>
      </c>
      <c r="J51" s="18">
        <v>10</v>
      </c>
      <c r="K51" s="18">
        <v>32.950000000000003</v>
      </c>
      <c r="L51" s="18">
        <v>329.5</v>
      </c>
      <c r="M51" s="17"/>
    </row>
    <row r="52" spans="1:13">
      <c r="A52" s="182"/>
      <c r="B52" s="187"/>
      <c r="C52" s="187"/>
      <c r="D52" s="192"/>
      <c r="E52" s="62">
        <v>0.5444444444444444</v>
      </c>
      <c r="F52" s="84" t="s">
        <v>72</v>
      </c>
      <c r="G52" s="63" t="s">
        <v>243</v>
      </c>
      <c r="H52" s="113" t="s">
        <v>73</v>
      </c>
      <c r="I52" s="63" t="s">
        <v>74</v>
      </c>
      <c r="J52" s="64">
        <v>35</v>
      </c>
      <c r="K52" s="64">
        <f>L52/J52</f>
        <v>32.549999999999997</v>
      </c>
      <c r="L52" s="64">
        <v>1139.25</v>
      </c>
      <c r="M52" s="63"/>
    </row>
    <row r="53" spans="1:13" ht="19.5" thickBot="1">
      <c r="A53" s="182"/>
      <c r="B53" s="188"/>
      <c r="C53" s="188"/>
      <c r="D53" s="193"/>
      <c r="E53" s="53">
        <v>0.92152777777777783</v>
      </c>
      <c r="F53" s="70" t="s">
        <v>207</v>
      </c>
      <c r="G53" s="22" t="s">
        <v>244</v>
      </c>
      <c r="H53" s="22" t="s">
        <v>75</v>
      </c>
      <c r="I53" s="22" t="s">
        <v>11</v>
      </c>
      <c r="J53" s="23">
        <v>35</v>
      </c>
      <c r="K53" s="23">
        <v>31.9</v>
      </c>
      <c r="L53" s="23">
        <v>1116.5</v>
      </c>
      <c r="M53" s="22"/>
    </row>
    <row r="54" spans="1:13">
      <c r="A54" s="182"/>
      <c r="B54" s="87"/>
      <c r="C54" s="88"/>
      <c r="D54" s="89"/>
      <c r="E54" s="90"/>
      <c r="F54" s="89"/>
      <c r="G54" s="90"/>
      <c r="H54" s="90"/>
      <c r="I54" s="91"/>
      <c r="J54" s="43" t="s">
        <v>22</v>
      </c>
      <c r="K54" s="44" t="s">
        <v>23</v>
      </c>
      <c r="L54" s="46" t="s">
        <v>22</v>
      </c>
      <c r="M54" s="25"/>
    </row>
    <row r="55" spans="1:13" ht="19.5" thickBot="1">
      <c r="A55" s="183"/>
      <c r="B55" s="77"/>
      <c r="C55" s="78"/>
      <c r="D55" s="80"/>
      <c r="E55" s="79"/>
      <c r="F55" s="80"/>
      <c r="G55" s="79"/>
      <c r="H55" s="79"/>
      <c r="I55" s="81"/>
      <c r="J55" s="33">
        <f>SUM(J51:J53)</f>
        <v>80</v>
      </c>
      <c r="K55" s="37">
        <f>AVERAGE(K51:K53)</f>
        <v>32.466666666666669</v>
      </c>
      <c r="L55" s="39">
        <f>SUM(L51:L53)</f>
        <v>2585.25</v>
      </c>
      <c r="M55" s="28"/>
    </row>
    <row r="56" spans="1:13">
      <c r="A56" s="181">
        <v>13</v>
      </c>
      <c r="B56" s="202" t="s">
        <v>69</v>
      </c>
      <c r="C56" s="202" t="s">
        <v>76</v>
      </c>
      <c r="D56" s="203" t="s">
        <v>83</v>
      </c>
      <c r="E56" s="102">
        <v>0.4597222222222222</v>
      </c>
      <c r="F56" s="103" t="s">
        <v>207</v>
      </c>
      <c r="G56" s="104" t="s">
        <v>77</v>
      </c>
      <c r="H56" s="119" t="s">
        <v>78</v>
      </c>
      <c r="I56" s="104" t="s">
        <v>79</v>
      </c>
      <c r="J56" s="105">
        <v>25</v>
      </c>
      <c r="K56" s="105">
        <v>33</v>
      </c>
      <c r="L56" s="105">
        <v>825</v>
      </c>
      <c r="M56" s="71"/>
    </row>
    <row r="57" spans="1:13" ht="19.5" thickBot="1">
      <c r="A57" s="182"/>
      <c r="B57" s="174"/>
      <c r="C57" s="174"/>
      <c r="D57" s="180"/>
      <c r="E57" s="53">
        <v>0.75347222222222221</v>
      </c>
      <c r="F57" s="70" t="s">
        <v>208</v>
      </c>
      <c r="G57" s="22" t="s">
        <v>209</v>
      </c>
      <c r="H57" s="115" t="s">
        <v>85</v>
      </c>
      <c r="I57" s="22" t="s">
        <v>80</v>
      </c>
      <c r="J57" s="23">
        <v>30</v>
      </c>
      <c r="K57" s="23">
        <v>33.200000000000003</v>
      </c>
      <c r="L57" s="23">
        <v>996</v>
      </c>
      <c r="M57" s="7"/>
    </row>
    <row r="58" spans="1:13">
      <c r="A58" s="182"/>
      <c r="B58" s="87"/>
      <c r="C58" s="88"/>
      <c r="D58" s="89"/>
      <c r="E58" s="90"/>
      <c r="F58" s="89"/>
      <c r="G58" s="90"/>
      <c r="H58" s="123"/>
      <c r="I58" s="91"/>
      <c r="J58" s="43" t="s">
        <v>22</v>
      </c>
      <c r="K58" s="44" t="s">
        <v>23</v>
      </c>
      <c r="L58" s="46" t="s">
        <v>22</v>
      </c>
      <c r="M58" s="25"/>
    </row>
    <row r="59" spans="1:13" ht="19.5" thickBot="1">
      <c r="A59" s="183"/>
      <c r="B59" s="77"/>
      <c r="C59" s="78"/>
      <c r="D59" s="80"/>
      <c r="E59" s="79"/>
      <c r="F59" s="80"/>
      <c r="G59" s="79"/>
      <c r="H59" s="79"/>
      <c r="I59" s="81"/>
      <c r="J59" s="33">
        <f>SUM(J56:J57)</f>
        <v>55</v>
      </c>
      <c r="K59" s="37">
        <f>AVERAGE(K56:K57)</f>
        <v>33.1</v>
      </c>
      <c r="L59" s="39">
        <f>SUM(L56:L57)</f>
        <v>1821</v>
      </c>
      <c r="M59" s="28"/>
    </row>
    <row r="60" spans="1:13">
      <c r="A60" s="181">
        <v>14</v>
      </c>
      <c r="B60" s="202" t="s">
        <v>76</v>
      </c>
      <c r="C60" s="202" t="s">
        <v>81</v>
      </c>
      <c r="D60" s="203" t="s">
        <v>84</v>
      </c>
      <c r="E60" s="102">
        <v>0.29652777777777778</v>
      </c>
      <c r="F60" s="103" t="s">
        <v>208</v>
      </c>
      <c r="G60" s="104" t="s">
        <v>76</v>
      </c>
      <c r="H60" s="111" t="s">
        <v>85</v>
      </c>
      <c r="I60" s="104" t="s">
        <v>86</v>
      </c>
      <c r="J60" s="105">
        <v>21</v>
      </c>
      <c r="K60" s="105">
        <v>33.200000000000003</v>
      </c>
      <c r="L60" s="105">
        <v>697.2</v>
      </c>
      <c r="M60" s="71"/>
    </row>
    <row r="61" spans="1:13" ht="19.5" thickBot="1">
      <c r="A61" s="182"/>
      <c r="B61" s="174"/>
      <c r="C61" s="174"/>
      <c r="D61" s="180"/>
      <c r="E61" s="53">
        <v>0.76874999999999993</v>
      </c>
      <c r="F61" s="70" t="s">
        <v>87</v>
      </c>
      <c r="G61" s="22" t="s">
        <v>245</v>
      </c>
      <c r="H61" s="22" t="s">
        <v>89</v>
      </c>
      <c r="I61" s="22" t="s">
        <v>88</v>
      </c>
      <c r="J61" s="23">
        <v>20</v>
      </c>
      <c r="K61" s="23">
        <v>33.9</v>
      </c>
      <c r="L61" s="23">
        <v>678</v>
      </c>
      <c r="M61" s="7"/>
    </row>
    <row r="62" spans="1:13">
      <c r="A62" s="182"/>
      <c r="B62" s="87"/>
      <c r="C62" s="88"/>
      <c r="D62" s="89"/>
      <c r="E62" s="90"/>
      <c r="F62" s="89"/>
      <c r="G62" s="90"/>
      <c r="H62" s="90"/>
      <c r="I62" s="91"/>
      <c r="J62" s="43" t="s">
        <v>22</v>
      </c>
      <c r="K62" s="44" t="s">
        <v>23</v>
      </c>
      <c r="L62" s="46" t="s">
        <v>22</v>
      </c>
      <c r="M62" s="25"/>
    </row>
    <row r="63" spans="1:13" ht="19.5" thickBot="1">
      <c r="A63" s="183"/>
      <c r="B63" s="77"/>
      <c r="C63" s="78"/>
      <c r="D63" s="80"/>
      <c r="E63" s="79"/>
      <c r="F63" s="80"/>
      <c r="G63" s="79"/>
      <c r="H63" s="79"/>
      <c r="I63" s="81"/>
      <c r="J63" s="33">
        <f>SUM(J60:J61)</f>
        <v>41</v>
      </c>
      <c r="K63" s="37">
        <f>AVERAGE(K60:K61)</f>
        <v>33.549999999999997</v>
      </c>
      <c r="L63" s="39">
        <f>SUM(L60:L61)</f>
        <v>1375.2</v>
      </c>
      <c r="M63" s="28"/>
    </row>
    <row r="64" spans="1:13">
      <c r="A64" s="181">
        <v>15</v>
      </c>
      <c r="B64" s="202" t="s">
        <v>81</v>
      </c>
      <c r="C64" s="202" t="s">
        <v>90</v>
      </c>
      <c r="D64" s="203" t="s">
        <v>91</v>
      </c>
      <c r="E64" s="49">
        <v>0.37638888888888888</v>
      </c>
      <c r="F64" s="98" t="s">
        <v>92</v>
      </c>
      <c r="G64" s="50" t="s">
        <v>246</v>
      </c>
      <c r="H64" s="112" t="s">
        <v>93</v>
      </c>
      <c r="I64" s="50" t="s">
        <v>94</v>
      </c>
      <c r="J64" s="51">
        <v>40</v>
      </c>
      <c r="K64" s="51">
        <v>33.700000000000003</v>
      </c>
      <c r="L64" s="51">
        <v>1348</v>
      </c>
      <c r="M64" s="6"/>
    </row>
    <row r="65" spans="1:13">
      <c r="A65" s="182"/>
      <c r="B65" s="173"/>
      <c r="C65" s="173"/>
      <c r="D65" s="179"/>
      <c r="E65" s="62">
        <v>0.53541666666666665</v>
      </c>
      <c r="F65" s="84" t="s">
        <v>95</v>
      </c>
      <c r="G65" s="63" t="s">
        <v>96</v>
      </c>
      <c r="H65" s="113" t="s">
        <v>97</v>
      </c>
      <c r="I65" s="63" t="s">
        <v>98</v>
      </c>
      <c r="J65" s="64">
        <v>15</v>
      </c>
      <c r="K65" s="64">
        <v>35.200000000000003</v>
      </c>
      <c r="L65" s="64">
        <v>528</v>
      </c>
      <c r="M65" s="71"/>
    </row>
    <row r="66" spans="1:13" ht="19.5" thickBot="1">
      <c r="A66" s="182"/>
      <c r="B66" s="174"/>
      <c r="C66" s="174"/>
      <c r="D66" s="180"/>
      <c r="E66" s="53">
        <v>0.71736111111111101</v>
      </c>
      <c r="F66" s="70" t="s">
        <v>99</v>
      </c>
      <c r="G66" s="22" t="s">
        <v>247</v>
      </c>
      <c r="H66" s="115" t="s">
        <v>100</v>
      </c>
      <c r="I66" s="22" t="s">
        <v>101</v>
      </c>
      <c r="J66" s="23">
        <v>20</v>
      </c>
      <c r="K66" s="23">
        <v>35.799999999999997</v>
      </c>
      <c r="L66" s="23">
        <v>716</v>
      </c>
      <c r="M66" s="7"/>
    </row>
    <row r="67" spans="1:13">
      <c r="A67" s="182"/>
      <c r="B67" s="87"/>
      <c r="C67" s="88"/>
      <c r="D67" s="89"/>
      <c r="E67" s="90"/>
      <c r="F67" s="89"/>
      <c r="G67" s="90"/>
      <c r="H67" s="114"/>
      <c r="I67" s="91"/>
      <c r="J67" s="43" t="s">
        <v>22</v>
      </c>
      <c r="K67" s="44" t="s">
        <v>23</v>
      </c>
      <c r="L67" s="46" t="s">
        <v>22</v>
      </c>
      <c r="M67" s="25"/>
    </row>
    <row r="68" spans="1:13" ht="19.5" thickBot="1">
      <c r="A68" s="183"/>
      <c r="B68" s="77"/>
      <c r="C68" s="78"/>
      <c r="D68" s="80"/>
      <c r="E68" s="79"/>
      <c r="F68" s="80"/>
      <c r="G68" s="79"/>
      <c r="H68" s="79"/>
      <c r="I68" s="81"/>
      <c r="J68" s="33">
        <f>SUM(J64:J66)</f>
        <v>75</v>
      </c>
      <c r="K68" s="37">
        <f>AVERAGE(K64:K66)</f>
        <v>34.9</v>
      </c>
      <c r="L68" s="39">
        <f>SUM(L64:L66)</f>
        <v>2592</v>
      </c>
      <c r="M68" s="28"/>
    </row>
    <row r="69" spans="1:13" ht="36" customHeight="1">
      <c r="A69" s="181">
        <v>18</v>
      </c>
      <c r="B69" s="202" t="s">
        <v>90</v>
      </c>
      <c r="C69" s="202" t="s">
        <v>102</v>
      </c>
      <c r="D69" s="203" t="s">
        <v>103</v>
      </c>
      <c r="E69" s="49">
        <v>0.40208333333333335</v>
      </c>
      <c r="F69" s="98" t="s">
        <v>99</v>
      </c>
      <c r="G69" s="131" t="s">
        <v>248</v>
      </c>
      <c r="H69" s="112" t="s">
        <v>100</v>
      </c>
      <c r="I69" s="50" t="s">
        <v>104</v>
      </c>
      <c r="J69" s="51">
        <v>25</v>
      </c>
      <c r="K69" s="51">
        <v>36.1</v>
      </c>
      <c r="L69" s="51">
        <v>902.5</v>
      </c>
      <c r="M69" s="6"/>
    </row>
    <row r="70" spans="1:13">
      <c r="A70" s="182"/>
      <c r="B70" s="173"/>
      <c r="C70" s="173"/>
      <c r="D70" s="179"/>
      <c r="E70" s="62">
        <v>0.69166666666666676</v>
      </c>
      <c r="F70" s="179" t="s">
        <v>105</v>
      </c>
      <c r="G70" s="63" t="s">
        <v>278</v>
      </c>
      <c r="H70" s="198" t="s">
        <v>107</v>
      </c>
      <c r="I70" s="63" t="s">
        <v>106</v>
      </c>
      <c r="J70" s="64">
        <v>35</v>
      </c>
      <c r="K70" s="64">
        <v>34.69</v>
      </c>
      <c r="L70" s="64">
        <v>1214</v>
      </c>
      <c r="M70" s="71"/>
    </row>
    <row r="71" spans="1:13" ht="19.5" thickBot="1">
      <c r="A71" s="182"/>
      <c r="B71" s="174"/>
      <c r="C71" s="174"/>
      <c r="D71" s="180"/>
      <c r="E71" s="53">
        <v>0.8305555555555556</v>
      </c>
      <c r="F71" s="180"/>
      <c r="G71" s="22" t="s">
        <v>279</v>
      </c>
      <c r="H71" s="199"/>
      <c r="I71" s="22" t="s">
        <v>108</v>
      </c>
      <c r="J71" s="23">
        <v>21</v>
      </c>
      <c r="K71" s="23">
        <v>34.69</v>
      </c>
      <c r="L71" s="23">
        <v>728</v>
      </c>
      <c r="M71" s="7"/>
    </row>
    <row r="72" spans="1:13">
      <c r="A72" s="182"/>
      <c r="B72" s="87"/>
      <c r="C72" s="88"/>
      <c r="D72" s="89"/>
      <c r="E72" s="90"/>
      <c r="F72" s="89"/>
      <c r="G72" s="90"/>
      <c r="H72" s="90"/>
      <c r="I72" s="91"/>
      <c r="J72" s="43" t="s">
        <v>22</v>
      </c>
      <c r="K72" s="44" t="s">
        <v>23</v>
      </c>
      <c r="L72" s="46" t="s">
        <v>22</v>
      </c>
      <c r="M72" s="25"/>
    </row>
    <row r="73" spans="1:13" ht="19.5" thickBot="1">
      <c r="A73" s="183"/>
      <c r="B73" s="77"/>
      <c r="C73" s="78"/>
      <c r="D73" s="80"/>
      <c r="E73" s="79"/>
      <c r="F73" s="80"/>
      <c r="G73" s="79"/>
      <c r="H73" s="79"/>
      <c r="I73" s="81"/>
      <c r="J73" s="33">
        <f>SUM(J69:J71)</f>
        <v>81</v>
      </c>
      <c r="K73" s="37">
        <f>AVERAGE(K69:K71)</f>
        <v>35.159999999999997</v>
      </c>
      <c r="L73" s="39">
        <f>SUM(L69:L71)</f>
        <v>2844.5</v>
      </c>
      <c r="M73" s="28"/>
    </row>
    <row r="74" spans="1:13" ht="19.5" thickBot="1">
      <c r="A74" s="181">
        <v>19</v>
      </c>
      <c r="B74" s="13" t="s">
        <v>102</v>
      </c>
      <c r="C74" s="13" t="s">
        <v>109</v>
      </c>
      <c r="D74" s="9" t="s">
        <v>110</v>
      </c>
      <c r="E74" s="15">
        <v>0.69444444444444453</v>
      </c>
      <c r="F74" s="9"/>
      <c r="G74" s="7" t="s">
        <v>111</v>
      </c>
      <c r="H74" s="110" t="s">
        <v>112</v>
      </c>
      <c r="I74" s="7" t="s">
        <v>113</v>
      </c>
      <c r="J74" s="11">
        <v>40</v>
      </c>
      <c r="K74" s="97">
        <v>33.9</v>
      </c>
      <c r="L74" s="11">
        <v>1356</v>
      </c>
      <c r="M74" s="7"/>
    </row>
    <row r="75" spans="1:13">
      <c r="A75" s="182"/>
      <c r="B75" s="87"/>
      <c r="C75" s="88"/>
      <c r="D75" s="89"/>
      <c r="E75" s="90"/>
      <c r="F75" s="89"/>
      <c r="G75" s="90"/>
      <c r="H75" s="90"/>
      <c r="I75" s="91"/>
      <c r="J75" s="43" t="s">
        <v>22</v>
      </c>
      <c r="K75" s="44" t="s">
        <v>23</v>
      </c>
      <c r="L75" s="46" t="s">
        <v>22</v>
      </c>
      <c r="M75" s="25"/>
    </row>
    <row r="76" spans="1:13" ht="19.5" thickBot="1">
      <c r="A76" s="183"/>
      <c r="B76" s="77"/>
      <c r="C76" s="78"/>
      <c r="D76" s="80"/>
      <c r="E76" s="79"/>
      <c r="F76" s="80"/>
      <c r="G76" s="79"/>
      <c r="H76" s="79"/>
      <c r="I76" s="81"/>
      <c r="J76" s="33">
        <v>40</v>
      </c>
      <c r="K76" s="37">
        <v>33.9</v>
      </c>
      <c r="L76" s="39">
        <v>1356</v>
      </c>
      <c r="M76" s="28"/>
    </row>
    <row r="77" spans="1:13">
      <c r="A77" s="181">
        <v>21</v>
      </c>
      <c r="B77" s="202" t="s">
        <v>109</v>
      </c>
      <c r="C77" s="202" t="s">
        <v>114</v>
      </c>
      <c r="D77" s="203" t="s">
        <v>115</v>
      </c>
      <c r="E77" s="102">
        <v>0.42499999999999999</v>
      </c>
      <c r="F77" s="103" t="s">
        <v>116</v>
      </c>
      <c r="G77" s="104" t="s">
        <v>117</v>
      </c>
      <c r="H77" s="111" t="s">
        <v>112</v>
      </c>
      <c r="I77" s="104" t="s">
        <v>118</v>
      </c>
      <c r="J77" s="105">
        <v>18.16</v>
      </c>
      <c r="K77" s="105">
        <v>34.1</v>
      </c>
      <c r="L77" s="105">
        <v>619.26</v>
      </c>
      <c r="M77" s="71"/>
    </row>
    <row r="78" spans="1:13" ht="19.5" thickBot="1">
      <c r="A78" s="182"/>
      <c r="B78" s="174"/>
      <c r="C78" s="174"/>
      <c r="D78" s="180"/>
      <c r="E78" s="53">
        <v>0.58194444444444449</v>
      </c>
      <c r="F78" s="70" t="s">
        <v>119</v>
      </c>
      <c r="G78" s="22" t="s">
        <v>277</v>
      </c>
      <c r="H78" s="115" t="s">
        <v>120</v>
      </c>
      <c r="I78" s="22" t="s">
        <v>121</v>
      </c>
      <c r="J78" s="23">
        <v>15</v>
      </c>
      <c r="K78" s="23">
        <f>L78/J78</f>
        <v>34.5</v>
      </c>
      <c r="L78" s="23">
        <v>517.5</v>
      </c>
      <c r="M78" s="7"/>
    </row>
    <row r="79" spans="1:13">
      <c r="A79" s="182"/>
      <c r="B79" s="87"/>
      <c r="C79" s="88"/>
      <c r="D79" s="89"/>
      <c r="E79" s="90"/>
      <c r="F79" s="89"/>
      <c r="G79" s="90"/>
      <c r="H79" s="90"/>
      <c r="I79" s="91"/>
      <c r="J79" s="43" t="s">
        <v>22</v>
      </c>
      <c r="K79" s="44" t="s">
        <v>23</v>
      </c>
      <c r="L79" s="46" t="s">
        <v>22</v>
      </c>
      <c r="M79" s="25"/>
    </row>
    <row r="80" spans="1:13" ht="19.5" thickBot="1">
      <c r="A80" s="183"/>
      <c r="B80" s="77"/>
      <c r="C80" s="78"/>
      <c r="D80" s="80"/>
      <c r="E80" s="79"/>
      <c r="F80" s="80"/>
      <c r="G80" s="79"/>
      <c r="H80" s="79"/>
      <c r="I80" s="81"/>
      <c r="J80" s="33">
        <f>SUM(J77:J78)</f>
        <v>33.159999999999997</v>
      </c>
      <c r="K80" s="37">
        <f>AVERAGE(K77:K78)</f>
        <v>34.299999999999997</v>
      </c>
      <c r="L80" s="39">
        <f>SUM(L77:L78)</f>
        <v>1136.76</v>
      </c>
      <c r="M80" s="28"/>
    </row>
    <row r="81" spans="1:13">
      <c r="A81" s="182">
        <v>23</v>
      </c>
      <c r="B81" s="202" t="s">
        <v>114</v>
      </c>
      <c r="C81" s="202" t="s">
        <v>122</v>
      </c>
      <c r="D81" s="203" t="s">
        <v>123</v>
      </c>
      <c r="E81" s="102">
        <v>0.69236111111111109</v>
      </c>
      <c r="F81" s="103" t="s">
        <v>127</v>
      </c>
      <c r="G81" s="104" t="s">
        <v>124</v>
      </c>
      <c r="H81" s="104" t="s">
        <v>125</v>
      </c>
      <c r="I81" s="104" t="s">
        <v>126</v>
      </c>
      <c r="J81" s="105">
        <v>10</v>
      </c>
      <c r="K81" s="105">
        <v>34.700000000000003</v>
      </c>
      <c r="L81" s="105">
        <v>336.59</v>
      </c>
      <c r="M81" s="71"/>
    </row>
    <row r="82" spans="1:13" ht="19.5" thickBot="1">
      <c r="A82" s="182"/>
      <c r="B82" s="174"/>
      <c r="C82" s="174"/>
      <c r="D82" s="180"/>
      <c r="E82" s="53">
        <v>0.7319444444444444</v>
      </c>
      <c r="F82" s="70" t="s">
        <v>128</v>
      </c>
      <c r="G82" s="22" t="s">
        <v>129</v>
      </c>
      <c r="H82" s="115" t="s">
        <v>130</v>
      </c>
      <c r="I82" s="22" t="s">
        <v>131</v>
      </c>
      <c r="J82" s="23">
        <v>35</v>
      </c>
      <c r="K82" s="23">
        <v>34.79</v>
      </c>
      <c r="L82" s="23">
        <v>1217.6500000000001</v>
      </c>
      <c r="M82" s="7"/>
    </row>
    <row r="83" spans="1:13">
      <c r="A83" s="182"/>
      <c r="B83" s="87"/>
      <c r="C83" s="88"/>
      <c r="D83" s="89"/>
      <c r="E83" s="90"/>
      <c r="F83" s="89"/>
      <c r="G83" s="90"/>
      <c r="H83" s="90"/>
      <c r="I83" s="91"/>
      <c r="J83" s="43" t="s">
        <v>22</v>
      </c>
      <c r="K83" s="44" t="s">
        <v>23</v>
      </c>
      <c r="L83" s="46" t="s">
        <v>22</v>
      </c>
      <c r="M83" s="25"/>
    </row>
    <row r="84" spans="1:13" ht="19.5" thickBot="1">
      <c r="A84" s="205"/>
      <c r="B84" s="92"/>
      <c r="C84" s="93"/>
      <c r="D84" s="94"/>
      <c r="E84" s="95"/>
      <c r="F84" s="94"/>
      <c r="G84" s="95"/>
      <c r="H84" s="95"/>
      <c r="I84" s="96"/>
      <c r="J84" s="35">
        <f>SUM(J81:J82)</f>
        <v>45</v>
      </c>
      <c r="K84" s="38">
        <f>AVERAGE(K81:K82)</f>
        <v>34.745000000000005</v>
      </c>
      <c r="L84" s="41">
        <f>SUM(L81:L82)</f>
        <v>1554.24</v>
      </c>
      <c r="M84" s="48"/>
    </row>
    <row r="85" spans="1:13">
      <c r="A85" s="204">
        <v>29</v>
      </c>
      <c r="B85" s="202" t="s">
        <v>122</v>
      </c>
      <c r="C85" s="202" t="s">
        <v>132</v>
      </c>
      <c r="D85" s="203" t="s">
        <v>133</v>
      </c>
      <c r="E85" s="102">
        <v>0.3979166666666667</v>
      </c>
      <c r="F85" s="103" t="s">
        <v>134</v>
      </c>
      <c r="G85" s="104" t="s">
        <v>135</v>
      </c>
      <c r="H85" s="119" t="s">
        <v>149</v>
      </c>
      <c r="I85" s="104" t="s">
        <v>136</v>
      </c>
      <c r="J85" s="105">
        <v>15</v>
      </c>
      <c r="K85" s="105">
        <v>34.5</v>
      </c>
      <c r="L85" s="105">
        <v>517.5</v>
      </c>
      <c r="M85" s="71"/>
    </row>
    <row r="86" spans="1:13" ht="19.5" thickBot="1">
      <c r="A86" s="182"/>
      <c r="B86" s="174"/>
      <c r="C86" s="174"/>
      <c r="D86" s="180"/>
      <c r="E86" s="53">
        <v>0.60833333333333328</v>
      </c>
      <c r="F86" s="70" t="s">
        <v>137</v>
      </c>
      <c r="G86" s="22" t="s">
        <v>138</v>
      </c>
      <c r="H86" s="115" t="s">
        <v>139</v>
      </c>
      <c r="I86" s="22" t="s">
        <v>140</v>
      </c>
      <c r="J86" s="23">
        <v>30</v>
      </c>
      <c r="K86" s="23">
        <v>34.200000000000003</v>
      </c>
      <c r="L86" s="23">
        <v>1026</v>
      </c>
      <c r="M86" s="9" t="s">
        <v>141</v>
      </c>
    </row>
    <row r="87" spans="1:13">
      <c r="A87" s="182"/>
      <c r="B87" s="87"/>
      <c r="C87" s="88"/>
      <c r="D87" s="89"/>
      <c r="E87" s="90"/>
      <c r="F87" s="89"/>
      <c r="G87" s="90"/>
      <c r="H87" s="90"/>
      <c r="I87" s="91"/>
      <c r="J87" s="43" t="s">
        <v>22</v>
      </c>
      <c r="K87" s="44" t="s">
        <v>23</v>
      </c>
      <c r="L87" s="46" t="s">
        <v>22</v>
      </c>
      <c r="M87" s="25"/>
    </row>
    <row r="88" spans="1:13" ht="19.5" thickBot="1">
      <c r="A88" s="183"/>
      <c r="B88" s="77"/>
      <c r="C88" s="78"/>
      <c r="D88" s="80"/>
      <c r="E88" s="79"/>
      <c r="F88" s="80"/>
      <c r="G88" s="79"/>
      <c r="H88" s="79"/>
      <c r="I88" s="81"/>
      <c r="J88" s="33">
        <f>SUM(J85:J86)+10</f>
        <v>55</v>
      </c>
      <c r="K88" s="37">
        <f>AVERAGE(L85:L86)</f>
        <v>771.75</v>
      </c>
      <c r="L88" s="39">
        <f>SUM(L85:L86)</f>
        <v>1543.5</v>
      </c>
      <c r="M88" s="28"/>
    </row>
    <row r="89" spans="1:13">
      <c r="A89" s="181">
        <v>30</v>
      </c>
      <c r="B89" s="202" t="s">
        <v>132</v>
      </c>
      <c r="C89" s="202" t="s">
        <v>142</v>
      </c>
      <c r="D89" s="203" t="s">
        <v>143</v>
      </c>
      <c r="E89" s="102">
        <v>0.31944444444444448</v>
      </c>
      <c r="F89" s="103" t="s">
        <v>144</v>
      </c>
      <c r="G89" s="104" t="s">
        <v>249</v>
      </c>
      <c r="H89" s="119" t="s">
        <v>145</v>
      </c>
      <c r="I89" s="104" t="s">
        <v>146</v>
      </c>
      <c r="J89" s="105">
        <v>20</v>
      </c>
      <c r="K89" s="105">
        <v>34.9</v>
      </c>
      <c r="L89" s="105">
        <v>698</v>
      </c>
      <c r="M89" s="71"/>
    </row>
    <row r="90" spans="1:13" ht="19.5" thickBot="1">
      <c r="A90" s="182"/>
      <c r="B90" s="174"/>
      <c r="C90" s="174"/>
      <c r="D90" s="180"/>
      <c r="E90" s="53">
        <v>0.42222222222222222</v>
      </c>
      <c r="F90" s="70" t="s">
        <v>147</v>
      </c>
      <c r="G90" s="22" t="s">
        <v>148</v>
      </c>
      <c r="H90" s="118" t="s">
        <v>149</v>
      </c>
      <c r="I90" s="22" t="s">
        <v>150</v>
      </c>
      <c r="J90" s="23">
        <v>25</v>
      </c>
      <c r="K90" s="23">
        <v>35.1</v>
      </c>
      <c r="L90" s="23">
        <v>877.5</v>
      </c>
      <c r="M90" s="7"/>
    </row>
    <row r="91" spans="1:13">
      <c r="A91" s="182"/>
      <c r="B91" s="87"/>
      <c r="C91" s="88"/>
      <c r="D91" s="89"/>
      <c r="E91" s="90"/>
      <c r="F91" s="89"/>
      <c r="G91" s="90"/>
      <c r="H91" s="90"/>
      <c r="I91" s="91"/>
      <c r="J91" s="43" t="s">
        <v>22</v>
      </c>
      <c r="K91" s="44" t="s">
        <v>23</v>
      </c>
      <c r="L91" s="46" t="s">
        <v>22</v>
      </c>
      <c r="M91" s="25"/>
    </row>
    <row r="92" spans="1:13" ht="19.5" thickBot="1">
      <c r="A92" s="183"/>
      <c r="B92" s="77"/>
      <c r="C92" s="78"/>
      <c r="D92" s="80"/>
      <c r="E92" s="79"/>
      <c r="F92" s="80"/>
      <c r="G92" s="79"/>
      <c r="H92" s="79"/>
      <c r="I92" s="81"/>
      <c r="J92" s="33">
        <f>SUM(J89:J90)</f>
        <v>45</v>
      </c>
      <c r="K92" s="37">
        <f>AVERAGE(K89:K90)</f>
        <v>35</v>
      </c>
      <c r="L92" s="39">
        <f>SUM(L89:L90)</f>
        <v>1575.5</v>
      </c>
      <c r="M92" s="28"/>
    </row>
    <row r="93" spans="1:13">
      <c r="A93" s="181">
        <v>31</v>
      </c>
      <c r="B93" s="202" t="s">
        <v>142</v>
      </c>
      <c r="C93" s="202" t="s">
        <v>151</v>
      </c>
      <c r="D93" s="203" t="s">
        <v>152</v>
      </c>
      <c r="E93" s="102">
        <v>0.41388888888888892</v>
      </c>
      <c r="F93" s="103" t="s">
        <v>153</v>
      </c>
      <c r="G93" s="104" t="s">
        <v>250</v>
      </c>
      <c r="H93" s="104" t="s">
        <v>154</v>
      </c>
      <c r="I93" s="104" t="s">
        <v>155</v>
      </c>
      <c r="J93" s="105">
        <v>40</v>
      </c>
      <c r="K93" s="105">
        <v>34.200000000000003</v>
      </c>
      <c r="L93" s="105">
        <v>1368</v>
      </c>
      <c r="M93" s="71"/>
    </row>
    <row r="94" spans="1:13" ht="19.5" thickBot="1">
      <c r="A94" s="182"/>
      <c r="B94" s="174"/>
      <c r="C94" s="174"/>
      <c r="D94" s="180"/>
      <c r="E94" s="53">
        <v>0.78888888888888886</v>
      </c>
      <c r="F94" s="70" t="s">
        <v>156</v>
      </c>
      <c r="G94" s="22" t="s">
        <v>251</v>
      </c>
      <c r="H94" s="118" t="s">
        <v>157</v>
      </c>
      <c r="I94" s="22" t="s">
        <v>158</v>
      </c>
      <c r="J94" s="23">
        <v>25</v>
      </c>
      <c r="K94" s="23">
        <v>34.799999999999997</v>
      </c>
      <c r="L94" s="23">
        <v>870</v>
      </c>
      <c r="M94" s="7"/>
    </row>
    <row r="95" spans="1:13">
      <c r="A95" s="182"/>
      <c r="B95" s="87"/>
      <c r="C95" s="88"/>
      <c r="D95" s="89"/>
      <c r="E95" s="90"/>
      <c r="F95" s="89"/>
      <c r="G95" s="90"/>
      <c r="H95" s="90"/>
      <c r="I95" s="91"/>
      <c r="J95" s="43" t="s">
        <v>22</v>
      </c>
      <c r="K95" s="44" t="s">
        <v>23</v>
      </c>
      <c r="L95" s="46" t="s">
        <v>22</v>
      </c>
      <c r="M95" s="25"/>
    </row>
    <row r="96" spans="1:13" ht="19.5" thickBot="1">
      <c r="A96" s="183"/>
      <c r="B96" s="77"/>
      <c r="C96" s="78"/>
      <c r="D96" s="80"/>
      <c r="E96" s="79"/>
      <c r="F96" s="80"/>
      <c r="G96" s="79"/>
      <c r="H96" s="79"/>
      <c r="I96" s="81"/>
      <c r="J96" s="33">
        <f>SUM(J93:J94)</f>
        <v>65</v>
      </c>
      <c r="K96" s="37">
        <f>AVERAGE(K93:K94)</f>
        <v>34.5</v>
      </c>
      <c r="L96" s="39">
        <f>SUM(L93:L94)</f>
        <v>2238</v>
      </c>
      <c r="M96" s="28"/>
    </row>
    <row r="97" spans="1:13">
      <c r="A97" s="181">
        <v>32</v>
      </c>
      <c r="B97" s="202" t="s">
        <v>151</v>
      </c>
      <c r="C97" s="202" t="s">
        <v>159</v>
      </c>
      <c r="D97" s="203" t="s">
        <v>160</v>
      </c>
      <c r="E97" s="49">
        <v>0.37013888888888885</v>
      </c>
      <c r="F97" s="98" t="s">
        <v>156</v>
      </c>
      <c r="G97" s="50" t="s">
        <v>161</v>
      </c>
      <c r="H97" s="120" t="s">
        <v>157</v>
      </c>
      <c r="I97" s="50" t="s">
        <v>162</v>
      </c>
      <c r="J97" s="51">
        <v>20</v>
      </c>
      <c r="K97" s="51">
        <v>34.799999999999997</v>
      </c>
      <c r="L97" s="51">
        <v>696</v>
      </c>
      <c r="M97" s="6"/>
    </row>
    <row r="98" spans="1:13">
      <c r="A98" s="182"/>
      <c r="B98" s="173"/>
      <c r="C98" s="173"/>
      <c r="D98" s="179"/>
      <c r="E98" s="62">
        <v>0.61597222222222225</v>
      </c>
      <c r="F98" s="179" t="s">
        <v>163</v>
      </c>
      <c r="G98" s="63" t="s">
        <v>165</v>
      </c>
      <c r="H98" s="209" t="s">
        <v>164</v>
      </c>
      <c r="I98" s="63" t="s">
        <v>166</v>
      </c>
      <c r="J98" s="64">
        <v>15</v>
      </c>
      <c r="K98" s="64">
        <v>34.5</v>
      </c>
      <c r="L98" s="64">
        <v>517.5</v>
      </c>
      <c r="M98" s="71"/>
    </row>
    <row r="99" spans="1:13" ht="19.5" thickBot="1">
      <c r="A99" s="182"/>
      <c r="B99" s="174"/>
      <c r="C99" s="174"/>
      <c r="D99" s="180"/>
      <c r="E99" s="53">
        <v>0.78194444444444444</v>
      </c>
      <c r="F99" s="180"/>
      <c r="G99" s="22" t="s">
        <v>252</v>
      </c>
      <c r="H99" s="207"/>
      <c r="I99" s="22" t="s">
        <v>167</v>
      </c>
      <c r="J99" s="23">
        <v>20</v>
      </c>
      <c r="K99" s="23">
        <v>34.5</v>
      </c>
      <c r="L99" s="23">
        <v>690</v>
      </c>
      <c r="M99" s="7"/>
    </row>
    <row r="100" spans="1:13">
      <c r="A100" s="182"/>
      <c r="B100" s="87"/>
      <c r="C100" s="88"/>
      <c r="D100" s="89"/>
      <c r="E100" s="90"/>
      <c r="F100" s="89"/>
      <c r="G100" s="90"/>
      <c r="H100" s="90"/>
      <c r="I100" s="91"/>
      <c r="J100" s="43" t="s">
        <v>22</v>
      </c>
      <c r="K100" s="44" t="s">
        <v>23</v>
      </c>
      <c r="L100" s="46" t="s">
        <v>22</v>
      </c>
      <c r="M100" s="25"/>
    </row>
    <row r="101" spans="1:13" ht="19.5" thickBot="1">
      <c r="A101" s="183"/>
      <c r="B101" s="77"/>
      <c r="C101" s="78"/>
      <c r="D101" s="80"/>
      <c r="E101" s="79"/>
      <c r="F101" s="80"/>
      <c r="G101" s="79"/>
      <c r="H101" s="79"/>
      <c r="I101" s="81"/>
      <c r="J101" s="33">
        <f>SUM(J97:J99)</f>
        <v>55</v>
      </c>
      <c r="K101" s="37">
        <f>AVERAGE(K97:K99)</f>
        <v>34.6</v>
      </c>
      <c r="L101" s="39">
        <f>SUM(L97:L99)</f>
        <v>1903.5</v>
      </c>
      <c r="M101" s="28"/>
    </row>
    <row r="102" spans="1:13" ht="19.5" thickBot="1">
      <c r="A102" s="181">
        <v>33</v>
      </c>
      <c r="B102" s="13" t="s">
        <v>159</v>
      </c>
      <c r="C102" s="13" t="s">
        <v>65</v>
      </c>
      <c r="D102" s="9" t="s">
        <v>168</v>
      </c>
      <c r="E102" s="15">
        <v>0.58124999999999993</v>
      </c>
      <c r="F102" s="9" t="s">
        <v>169</v>
      </c>
      <c r="G102" s="7" t="s">
        <v>170</v>
      </c>
      <c r="H102" s="121" t="s">
        <v>164</v>
      </c>
      <c r="I102" s="7" t="s">
        <v>171</v>
      </c>
      <c r="J102" s="11">
        <v>35</v>
      </c>
      <c r="K102" s="11">
        <v>34.5</v>
      </c>
      <c r="L102" s="11">
        <v>1207.5</v>
      </c>
      <c r="M102" s="7"/>
    </row>
    <row r="103" spans="1:13">
      <c r="A103" s="182"/>
      <c r="B103" s="87"/>
      <c r="C103" s="88"/>
      <c r="D103" s="89"/>
      <c r="E103" s="90"/>
      <c r="F103" s="89"/>
      <c r="G103" s="90"/>
      <c r="H103" s="90"/>
      <c r="I103" s="91"/>
      <c r="J103" s="43" t="s">
        <v>22</v>
      </c>
      <c r="K103" s="44" t="s">
        <v>23</v>
      </c>
      <c r="L103" s="46" t="s">
        <v>22</v>
      </c>
      <c r="M103" s="25"/>
    </row>
    <row r="104" spans="1:13" ht="19.5" thickBot="1">
      <c r="A104" s="183"/>
      <c r="B104" s="77"/>
      <c r="C104" s="78"/>
      <c r="D104" s="80"/>
      <c r="E104" s="79"/>
      <c r="F104" s="80"/>
      <c r="G104" s="79"/>
      <c r="H104" s="79"/>
      <c r="I104" s="81"/>
      <c r="J104" s="33">
        <f>J102</f>
        <v>35</v>
      </c>
      <c r="K104" s="37">
        <f>K102</f>
        <v>34.5</v>
      </c>
      <c r="L104" s="39">
        <f>L102</f>
        <v>1207.5</v>
      </c>
      <c r="M104" s="28"/>
    </row>
    <row r="105" spans="1:13">
      <c r="A105" s="181">
        <v>34</v>
      </c>
      <c r="B105" s="202" t="s">
        <v>65</v>
      </c>
      <c r="C105" s="202" t="s">
        <v>254</v>
      </c>
      <c r="D105" s="203" t="s">
        <v>172</v>
      </c>
      <c r="E105" s="102">
        <v>0.30972222222222223</v>
      </c>
      <c r="F105" s="103" t="s">
        <v>67</v>
      </c>
      <c r="G105" s="104" t="s">
        <v>206</v>
      </c>
      <c r="H105" s="206" t="s">
        <v>53</v>
      </c>
      <c r="I105" s="104" t="s">
        <v>131</v>
      </c>
      <c r="J105" s="105">
        <v>20</v>
      </c>
      <c r="K105" s="105">
        <v>33.450000000000003</v>
      </c>
      <c r="L105" s="105">
        <v>669</v>
      </c>
      <c r="M105" s="71"/>
    </row>
    <row r="106" spans="1:13" ht="19.5" thickBot="1">
      <c r="A106" s="182"/>
      <c r="B106" s="174"/>
      <c r="C106" s="174"/>
      <c r="D106" s="180"/>
      <c r="E106" s="53">
        <v>0.57638888888888895</v>
      </c>
      <c r="F106" s="70" t="s">
        <v>63</v>
      </c>
      <c r="G106" s="22" t="s">
        <v>253</v>
      </c>
      <c r="H106" s="207"/>
      <c r="I106" s="22" t="s">
        <v>173</v>
      </c>
      <c r="J106" s="23">
        <v>40</v>
      </c>
      <c r="K106" s="23">
        <v>33.4</v>
      </c>
      <c r="L106" s="23">
        <v>1336</v>
      </c>
      <c r="M106" s="7"/>
    </row>
    <row r="107" spans="1:13">
      <c r="A107" s="182"/>
      <c r="B107" s="87"/>
      <c r="C107" s="88"/>
      <c r="D107" s="89"/>
      <c r="E107" s="90"/>
      <c r="F107" s="89"/>
      <c r="G107" s="90"/>
      <c r="H107" s="90"/>
      <c r="I107" s="91"/>
      <c r="J107" s="43" t="s">
        <v>22</v>
      </c>
      <c r="K107" s="44" t="s">
        <v>23</v>
      </c>
      <c r="L107" s="46" t="s">
        <v>22</v>
      </c>
      <c r="M107" s="25"/>
    </row>
    <row r="108" spans="1:13" ht="19.5" thickBot="1">
      <c r="A108" s="183"/>
      <c r="B108" s="77"/>
      <c r="C108" s="78"/>
      <c r="D108" s="80"/>
      <c r="E108" s="79"/>
      <c r="F108" s="80"/>
      <c r="G108" s="79"/>
      <c r="H108" s="79"/>
      <c r="I108" s="81"/>
      <c r="J108" s="33">
        <f>SUM(J105:J106)</f>
        <v>60</v>
      </c>
      <c r="K108" s="37">
        <f>AVERAGE(K105:K106)</f>
        <v>33.424999999999997</v>
      </c>
      <c r="L108" s="39">
        <f>SUM(L105:L106)</f>
        <v>2005</v>
      </c>
      <c r="M108" s="28"/>
    </row>
    <row r="109" spans="1:13">
      <c r="A109" s="181">
        <v>35</v>
      </c>
      <c r="B109" s="202" t="s">
        <v>254</v>
      </c>
      <c r="C109" s="202" t="s">
        <v>256</v>
      </c>
      <c r="D109" s="203" t="s">
        <v>174</v>
      </c>
      <c r="E109" s="49">
        <v>0.3972222222222222</v>
      </c>
      <c r="F109" s="203" t="s">
        <v>60</v>
      </c>
      <c r="G109" s="50" t="s">
        <v>255</v>
      </c>
      <c r="H109" s="50" t="s">
        <v>175</v>
      </c>
      <c r="I109" s="50" t="s">
        <v>176</v>
      </c>
      <c r="J109" s="51">
        <v>10</v>
      </c>
      <c r="K109" s="51">
        <v>33.450000000000003</v>
      </c>
      <c r="L109" s="51">
        <v>334.5</v>
      </c>
      <c r="M109" s="6"/>
    </row>
    <row r="110" spans="1:13">
      <c r="A110" s="182"/>
      <c r="B110" s="173"/>
      <c r="C110" s="173"/>
      <c r="D110" s="179"/>
      <c r="E110" s="62">
        <v>0.41111111111111115</v>
      </c>
      <c r="F110" s="179"/>
      <c r="G110" s="63" t="s">
        <v>210</v>
      </c>
      <c r="H110" s="122" t="s">
        <v>53</v>
      </c>
      <c r="I110" s="63" t="s">
        <v>177</v>
      </c>
      <c r="J110" s="64">
        <v>35</v>
      </c>
      <c r="K110" s="64">
        <v>33.450000000000003</v>
      </c>
      <c r="L110" s="64">
        <v>1170.75</v>
      </c>
      <c r="M110" s="71"/>
    </row>
    <row r="111" spans="1:13" ht="19.5" thickBot="1">
      <c r="A111" s="182"/>
      <c r="B111" s="174"/>
      <c r="C111" s="174"/>
      <c r="D111" s="180"/>
      <c r="E111" s="53">
        <v>0.7055555555555556</v>
      </c>
      <c r="F111" s="70" t="s">
        <v>55</v>
      </c>
      <c r="G111" s="22" t="s">
        <v>239</v>
      </c>
      <c r="H111" s="115" t="s">
        <v>56</v>
      </c>
      <c r="I111" s="22" t="s">
        <v>178</v>
      </c>
      <c r="J111" s="23">
        <v>35</v>
      </c>
      <c r="K111" s="23">
        <v>33.200000000000003</v>
      </c>
      <c r="L111" s="23">
        <v>1162</v>
      </c>
      <c r="M111" s="7"/>
    </row>
    <row r="112" spans="1:13">
      <c r="A112" s="182"/>
      <c r="B112" s="87"/>
      <c r="C112" s="88"/>
      <c r="D112" s="89"/>
      <c r="E112" s="90"/>
      <c r="F112" s="89"/>
      <c r="G112" s="90"/>
      <c r="H112" s="90"/>
      <c r="I112" s="91"/>
      <c r="J112" s="43" t="s">
        <v>22</v>
      </c>
      <c r="K112" s="44" t="s">
        <v>23</v>
      </c>
      <c r="L112" s="46" t="s">
        <v>22</v>
      </c>
      <c r="M112" s="25"/>
    </row>
    <row r="113" spans="1:13" ht="19.5" thickBot="1">
      <c r="A113" s="183"/>
      <c r="B113" s="77"/>
      <c r="C113" s="78"/>
      <c r="D113" s="80"/>
      <c r="E113" s="79"/>
      <c r="F113" s="80"/>
      <c r="G113" s="79"/>
      <c r="H113" s="79"/>
      <c r="I113" s="81"/>
      <c r="J113" s="33">
        <f>SUM(J109:J111)</f>
        <v>80</v>
      </c>
      <c r="K113" s="37">
        <f>AVERAGE(K109:K111)</f>
        <v>33.366666666666667</v>
      </c>
      <c r="L113" s="39">
        <f>SUM(L109:L111)</f>
        <v>2667.25</v>
      </c>
      <c r="M113" s="28"/>
    </row>
    <row r="114" spans="1:13">
      <c r="A114" s="181">
        <v>36</v>
      </c>
      <c r="B114" s="202" t="s">
        <v>256</v>
      </c>
      <c r="C114" s="202" t="s">
        <v>257</v>
      </c>
      <c r="D114" s="203" t="s">
        <v>179</v>
      </c>
      <c r="E114" s="49">
        <v>0.46458333333333335</v>
      </c>
      <c r="F114" s="203" t="s">
        <v>49</v>
      </c>
      <c r="G114" s="50" t="s">
        <v>265</v>
      </c>
      <c r="H114" s="208" t="s">
        <v>180</v>
      </c>
      <c r="I114" s="50" t="s">
        <v>108</v>
      </c>
      <c r="J114" s="51">
        <v>25</v>
      </c>
      <c r="K114" s="51">
        <v>37.1</v>
      </c>
      <c r="L114" s="51">
        <v>927.5</v>
      </c>
      <c r="M114" s="6"/>
    </row>
    <row r="115" spans="1:13">
      <c r="A115" s="182"/>
      <c r="B115" s="173"/>
      <c r="C115" s="173"/>
      <c r="D115" s="179"/>
      <c r="E115" s="62">
        <v>0.60902777777777783</v>
      </c>
      <c r="F115" s="179"/>
      <c r="G115" s="63" t="s">
        <v>266</v>
      </c>
      <c r="H115" s="198"/>
      <c r="I115" s="63" t="s">
        <v>181</v>
      </c>
      <c r="J115" s="64">
        <v>20</v>
      </c>
      <c r="K115" s="64">
        <v>37.1</v>
      </c>
      <c r="L115" s="64">
        <v>742</v>
      </c>
      <c r="M115" s="71"/>
    </row>
    <row r="116" spans="1:13" ht="19.5" thickBot="1">
      <c r="A116" s="182"/>
      <c r="B116" s="174"/>
      <c r="C116" s="174"/>
      <c r="D116" s="180"/>
      <c r="E116" s="53">
        <v>0.87361111111111101</v>
      </c>
      <c r="F116" s="180"/>
      <c r="G116" s="22" t="s">
        <v>267</v>
      </c>
      <c r="H116" s="199"/>
      <c r="I116" s="22" t="s">
        <v>136</v>
      </c>
      <c r="J116" s="23">
        <v>30</v>
      </c>
      <c r="K116" s="23">
        <v>36.700000000000003</v>
      </c>
      <c r="L116" s="23">
        <v>1101</v>
      </c>
      <c r="M116" s="7"/>
    </row>
    <row r="117" spans="1:13">
      <c r="A117" s="182"/>
      <c r="B117" s="87"/>
      <c r="C117" s="88"/>
      <c r="D117" s="89"/>
      <c r="E117" s="90"/>
      <c r="F117" s="89"/>
      <c r="G117" s="90"/>
      <c r="H117" s="90"/>
      <c r="I117" s="91"/>
      <c r="J117" s="43" t="s">
        <v>22</v>
      </c>
      <c r="K117" s="44" t="s">
        <v>23</v>
      </c>
      <c r="L117" s="46" t="s">
        <v>22</v>
      </c>
      <c r="M117" s="25"/>
    </row>
    <row r="118" spans="1:13" ht="19.5" thickBot="1">
      <c r="A118" s="183"/>
      <c r="B118" s="77"/>
      <c r="C118" s="78"/>
      <c r="D118" s="80"/>
      <c r="E118" s="79"/>
      <c r="F118" s="80"/>
      <c r="G118" s="79"/>
      <c r="H118" s="79"/>
      <c r="I118" s="81"/>
      <c r="J118" s="33">
        <f>SUM(J114:J116)</f>
        <v>75</v>
      </c>
      <c r="K118" s="37">
        <f>AVERAGE(K114:K116)</f>
        <v>36.966666666666669</v>
      </c>
      <c r="L118" s="39">
        <f>SUM(L114:L116)</f>
        <v>2770.5</v>
      </c>
      <c r="M118" s="28"/>
    </row>
    <row r="119" spans="1:13">
      <c r="A119" s="181">
        <v>37</v>
      </c>
      <c r="B119" s="202" t="s">
        <v>257</v>
      </c>
      <c r="C119" s="202" t="s">
        <v>39</v>
      </c>
      <c r="D119" s="203" t="s">
        <v>182</v>
      </c>
      <c r="E119" s="102">
        <v>0.4680555555555555</v>
      </c>
      <c r="F119" s="103" t="s">
        <v>49</v>
      </c>
      <c r="G119" s="104" t="s">
        <v>268</v>
      </c>
      <c r="H119" s="111" t="s">
        <v>180</v>
      </c>
      <c r="I119" s="104" t="s">
        <v>183</v>
      </c>
      <c r="J119" s="105">
        <v>20</v>
      </c>
      <c r="K119" s="105">
        <v>36.700000000000003</v>
      </c>
      <c r="L119" s="105">
        <v>734</v>
      </c>
      <c r="M119" s="71"/>
    </row>
    <row r="120" spans="1:13" ht="19.5" thickBot="1">
      <c r="A120" s="182"/>
      <c r="B120" s="174"/>
      <c r="C120" s="174"/>
      <c r="D120" s="180"/>
      <c r="E120" s="53">
        <v>0.8256944444444444</v>
      </c>
      <c r="F120" s="70" t="s">
        <v>45</v>
      </c>
      <c r="G120" s="22" t="s">
        <v>269</v>
      </c>
      <c r="H120" s="115" t="s">
        <v>184</v>
      </c>
      <c r="I120" s="22" t="s">
        <v>62</v>
      </c>
      <c r="J120" s="23">
        <v>40</v>
      </c>
      <c r="K120" s="23">
        <v>36</v>
      </c>
      <c r="L120" s="23">
        <v>1440</v>
      </c>
      <c r="M120" s="7"/>
    </row>
    <row r="121" spans="1:13">
      <c r="A121" s="182"/>
      <c r="B121" s="87"/>
      <c r="C121" s="88"/>
      <c r="D121" s="89"/>
      <c r="E121" s="90"/>
      <c r="F121" s="89"/>
      <c r="G121" s="90"/>
      <c r="H121" s="90"/>
      <c r="I121" s="91"/>
      <c r="J121" s="43" t="s">
        <v>22</v>
      </c>
      <c r="K121" s="44" t="s">
        <v>23</v>
      </c>
      <c r="L121" s="46" t="s">
        <v>22</v>
      </c>
      <c r="M121" s="25"/>
    </row>
    <row r="122" spans="1:13" ht="19.5" thickBot="1">
      <c r="A122" s="183"/>
      <c r="B122" s="77"/>
      <c r="C122" s="78"/>
      <c r="D122" s="80"/>
      <c r="E122" s="79"/>
      <c r="F122" s="80"/>
      <c r="G122" s="79"/>
      <c r="H122" s="79"/>
      <c r="I122" s="81"/>
      <c r="J122" s="33">
        <f>SUM(J119:J120)</f>
        <v>60</v>
      </c>
      <c r="K122" s="37">
        <f>AVERAGE(K119:K120)</f>
        <v>36.35</v>
      </c>
      <c r="L122" s="39">
        <f>SUM(L119:L120)</f>
        <v>2174</v>
      </c>
      <c r="M122" s="28"/>
    </row>
    <row r="123" spans="1:13">
      <c r="A123" s="181">
        <v>38</v>
      </c>
      <c r="B123" s="202" t="s">
        <v>39</v>
      </c>
      <c r="C123" s="212" t="s">
        <v>259</v>
      </c>
      <c r="D123" s="203" t="s">
        <v>185</v>
      </c>
      <c r="E123" s="102">
        <v>0.41805555555555557</v>
      </c>
      <c r="F123" s="203" t="s">
        <v>186</v>
      </c>
      <c r="G123" s="104" t="s">
        <v>258</v>
      </c>
      <c r="H123" s="104" t="s">
        <v>187</v>
      </c>
      <c r="I123" s="104" t="s">
        <v>88</v>
      </c>
      <c r="J123" s="105">
        <v>20</v>
      </c>
      <c r="K123" s="105">
        <v>36.200000000000003</v>
      </c>
      <c r="L123" s="105">
        <v>724</v>
      </c>
      <c r="M123" s="71"/>
    </row>
    <row r="124" spans="1:13">
      <c r="A124" s="182"/>
      <c r="B124" s="173"/>
      <c r="C124" s="213"/>
      <c r="D124" s="179"/>
      <c r="E124" s="57">
        <v>0.62361111111111112</v>
      </c>
      <c r="F124" s="179"/>
      <c r="G124" s="19" t="s">
        <v>233</v>
      </c>
      <c r="H124" s="116" t="s">
        <v>188</v>
      </c>
      <c r="I124" s="19" t="s">
        <v>21</v>
      </c>
      <c r="J124" s="20">
        <v>30</v>
      </c>
      <c r="K124" s="20">
        <v>37.299999999999997</v>
      </c>
      <c r="L124" s="20">
        <v>1110</v>
      </c>
      <c r="M124" s="6"/>
    </row>
    <row r="125" spans="1:13">
      <c r="A125" s="182"/>
      <c r="B125" s="173"/>
      <c r="C125" s="213"/>
      <c r="D125" s="179"/>
      <c r="E125" s="62">
        <v>0.72638888888888886</v>
      </c>
      <c r="F125" s="179"/>
      <c r="G125" s="63" t="s">
        <v>270</v>
      </c>
      <c r="H125" s="113" t="s">
        <v>41</v>
      </c>
      <c r="I125" s="63" t="s">
        <v>42</v>
      </c>
      <c r="J125" s="64">
        <v>20.329999999999998</v>
      </c>
      <c r="K125" s="64">
        <v>38.299999999999997</v>
      </c>
      <c r="L125" s="64">
        <v>778.64</v>
      </c>
      <c r="M125" s="71"/>
    </row>
    <row r="126" spans="1:13" ht="19.5" thickBot="1">
      <c r="A126" s="182"/>
      <c r="B126" s="174"/>
      <c r="C126" s="214"/>
      <c r="D126" s="180"/>
      <c r="E126" s="53">
        <v>0.96666666666666667</v>
      </c>
      <c r="F126" s="180"/>
      <c r="G126" s="22" t="s">
        <v>190</v>
      </c>
      <c r="H126" s="22" t="s">
        <v>189</v>
      </c>
      <c r="I126" s="22" t="s">
        <v>21</v>
      </c>
      <c r="J126" s="23">
        <v>15</v>
      </c>
      <c r="K126" s="23">
        <v>39</v>
      </c>
      <c r="L126" s="23">
        <v>585</v>
      </c>
      <c r="M126" s="7"/>
    </row>
    <row r="127" spans="1:13">
      <c r="A127" s="182"/>
      <c r="B127" s="87"/>
      <c r="C127" s="88"/>
      <c r="D127" s="89"/>
      <c r="E127" s="90"/>
      <c r="F127" s="89"/>
      <c r="G127" s="90"/>
      <c r="H127" s="90"/>
      <c r="I127" s="91"/>
      <c r="J127" s="43" t="s">
        <v>22</v>
      </c>
      <c r="K127" s="44" t="s">
        <v>23</v>
      </c>
      <c r="L127" s="46" t="s">
        <v>22</v>
      </c>
      <c r="M127" s="25"/>
    </row>
    <row r="128" spans="1:13" ht="19.5" thickBot="1">
      <c r="A128" s="183"/>
      <c r="B128" s="77"/>
      <c r="C128" s="78"/>
      <c r="D128" s="80"/>
      <c r="E128" s="79"/>
      <c r="F128" s="80"/>
      <c r="G128" s="79"/>
      <c r="H128" s="79"/>
      <c r="I128" s="81"/>
      <c r="J128" s="33">
        <f>SUM(J123:J126)</f>
        <v>85.33</v>
      </c>
      <c r="K128" s="37">
        <f>AVERAGE(K123:K126)</f>
        <v>37.700000000000003</v>
      </c>
      <c r="L128" s="39">
        <f>SUM(L123:L126)</f>
        <v>3197.64</v>
      </c>
      <c r="M128" s="28"/>
    </row>
    <row r="129" spans="1:13">
      <c r="A129" s="181">
        <v>39</v>
      </c>
      <c r="B129" s="212" t="s">
        <v>259</v>
      </c>
      <c r="C129" s="202" t="s">
        <v>30</v>
      </c>
      <c r="D129" s="203" t="s">
        <v>211</v>
      </c>
      <c r="E129" s="49">
        <v>0.40208333333333335</v>
      </c>
      <c r="F129" s="203" t="s">
        <v>212</v>
      </c>
      <c r="G129" s="50" t="s">
        <v>201</v>
      </c>
      <c r="H129" s="210" t="s">
        <v>35</v>
      </c>
      <c r="I129" s="50" t="s">
        <v>37</v>
      </c>
      <c r="J129" s="51">
        <v>40</v>
      </c>
      <c r="K129" s="51">
        <v>39.299999999999997</v>
      </c>
      <c r="L129" s="51">
        <v>1532</v>
      </c>
      <c r="M129" s="6"/>
    </row>
    <row r="130" spans="1:13">
      <c r="A130" s="182"/>
      <c r="B130" s="213"/>
      <c r="C130" s="173"/>
      <c r="D130" s="179"/>
      <c r="E130" s="62">
        <v>0.56319444444444444</v>
      </c>
      <c r="F130" s="179"/>
      <c r="G130" s="63" t="s">
        <v>200</v>
      </c>
      <c r="H130" s="211"/>
      <c r="I130" s="63" t="s">
        <v>36</v>
      </c>
      <c r="J130" s="64">
        <v>25</v>
      </c>
      <c r="K130" s="64">
        <v>39.5</v>
      </c>
      <c r="L130" s="64">
        <v>962.5</v>
      </c>
      <c r="M130" s="71"/>
    </row>
    <row r="131" spans="1:13" ht="19.5" thickBot="1">
      <c r="A131" s="182"/>
      <c r="B131" s="214"/>
      <c r="C131" s="174"/>
      <c r="D131" s="180"/>
      <c r="E131" s="53">
        <v>0.84861111111111109</v>
      </c>
      <c r="F131" s="70" t="s">
        <v>213</v>
      </c>
      <c r="G131" s="22" t="s">
        <v>199</v>
      </c>
      <c r="H131" s="124" t="s">
        <v>26</v>
      </c>
      <c r="I131" s="22" t="s">
        <v>34</v>
      </c>
      <c r="J131" s="23">
        <v>20</v>
      </c>
      <c r="K131" s="23">
        <v>40</v>
      </c>
      <c r="L131" s="23">
        <v>800</v>
      </c>
      <c r="M131" s="7"/>
    </row>
    <row r="132" spans="1:13">
      <c r="A132" s="182"/>
      <c r="B132" s="87"/>
      <c r="C132" s="88"/>
      <c r="D132" s="89"/>
      <c r="E132" s="90"/>
      <c r="F132" s="89"/>
      <c r="G132" s="90"/>
      <c r="H132" s="90"/>
      <c r="I132" s="91"/>
      <c r="J132" s="43" t="s">
        <v>22</v>
      </c>
      <c r="K132" s="44" t="s">
        <v>23</v>
      </c>
      <c r="L132" s="46" t="s">
        <v>22</v>
      </c>
      <c r="M132" s="25"/>
    </row>
    <row r="133" spans="1:13" ht="19.5" thickBot="1">
      <c r="A133" s="183"/>
      <c r="B133" s="77"/>
      <c r="C133" s="78"/>
      <c r="D133" s="80"/>
      <c r="E133" s="79"/>
      <c r="F133" s="80"/>
      <c r="G133" s="79"/>
      <c r="H133" s="79"/>
      <c r="I133" s="81"/>
      <c r="J133" s="33">
        <f>SUM(J129:J131)</f>
        <v>85</v>
      </c>
      <c r="K133" s="37">
        <f>AVERAGE(K129:K131)</f>
        <v>39.6</v>
      </c>
      <c r="L133" s="39">
        <f>SUM(L129:L131)</f>
        <v>3294.5</v>
      </c>
      <c r="M133" s="28"/>
    </row>
    <row r="134" spans="1:13" ht="19.5" thickBot="1">
      <c r="A134" s="181">
        <v>40</v>
      </c>
      <c r="B134" s="12" t="s">
        <v>30</v>
      </c>
      <c r="C134" s="12" t="s">
        <v>260</v>
      </c>
      <c r="D134" s="8" t="s">
        <v>214</v>
      </c>
      <c r="E134" s="10">
        <v>0.80069444444444438</v>
      </c>
      <c r="F134" s="8" t="s">
        <v>213</v>
      </c>
      <c r="G134" s="6" t="s">
        <v>198</v>
      </c>
      <c r="H134" s="6" t="s">
        <v>32</v>
      </c>
      <c r="I134" s="6" t="s">
        <v>21</v>
      </c>
      <c r="J134" s="51">
        <v>30</v>
      </c>
      <c r="K134" s="51">
        <v>41</v>
      </c>
      <c r="L134" s="51">
        <v>1212</v>
      </c>
      <c r="M134" s="6"/>
    </row>
    <row r="135" spans="1:13" ht="19.5" thickBot="1">
      <c r="A135" s="182"/>
      <c r="B135" s="72"/>
      <c r="C135" s="73"/>
      <c r="D135" s="75"/>
      <c r="E135" s="74"/>
      <c r="F135" s="75"/>
      <c r="G135" s="74"/>
      <c r="H135" s="74"/>
      <c r="I135" s="76"/>
      <c r="J135" s="99" t="s">
        <v>22</v>
      </c>
      <c r="K135" s="100" t="s">
        <v>23</v>
      </c>
      <c r="L135" s="101" t="s">
        <v>22</v>
      </c>
      <c r="M135" s="58"/>
    </row>
    <row r="136" spans="1:13" ht="19.5" thickBot="1">
      <c r="A136" s="183"/>
      <c r="B136" s="77"/>
      <c r="C136" s="78"/>
      <c r="D136" s="80"/>
      <c r="E136" s="79"/>
      <c r="F136" s="80"/>
      <c r="G136" s="79"/>
      <c r="H136" s="79"/>
      <c r="I136" s="81"/>
      <c r="J136" s="33">
        <f>J134</f>
        <v>30</v>
      </c>
      <c r="K136" s="37">
        <f>K134</f>
        <v>41</v>
      </c>
      <c r="L136" s="39">
        <f>L134</f>
        <v>1212</v>
      </c>
      <c r="M136" s="28"/>
    </row>
    <row r="137" spans="1:13">
      <c r="A137" s="181">
        <v>41</v>
      </c>
      <c r="B137" s="202" t="s">
        <v>260</v>
      </c>
      <c r="C137" s="202" t="s">
        <v>219</v>
      </c>
      <c r="D137" s="203" t="s">
        <v>215</v>
      </c>
      <c r="E137" s="102">
        <v>0.39999999999999997</v>
      </c>
      <c r="F137" s="203" t="s">
        <v>213</v>
      </c>
      <c r="G137" s="104" t="s">
        <v>261</v>
      </c>
      <c r="H137" s="104" t="s">
        <v>216</v>
      </c>
      <c r="I137" s="104" t="s">
        <v>88</v>
      </c>
      <c r="J137" s="105">
        <v>10</v>
      </c>
      <c r="K137" s="105">
        <v>44.5</v>
      </c>
      <c r="L137" s="105">
        <v>445</v>
      </c>
      <c r="M137" s="71"/>
    </row>
    <row r="138" spans="1:13" ht="19.5" thickBot="1">
      <c r="A138" s="182"/>
      <c r="B138" s="174"/>
      <c r="C138" s="174"/>
      <c r="D138" s="180"/>
      <c r="E138" s="53">
        <v>0.70416666666666661</v>
      </c>
      <c r="F138" s="180"/>
      <c r="G138" s="22" t="s">
        <v>217</v>
      </c>
      <c r="H138" s="128" t="s">
        <v>218</v>
      </c>
      <c r="I138" s="22" t="s">
        <v>21</v>
      </c>
      <c r="J138" s="23">
        <v>40</v>
      </c>
      <c r="K138" s="23">
        <v>45.3</v>
      </c>
      <c r="L138" s="23">
        <v>1812</v>
      </c>
      <c r="M138" s="7"/>
    </row>
    <row r="139" spans="1:13">
      <c r="A139" s="182"/>
      <c r="B139" s="87"/>
      <c r="C139" s="88"/>
      <c r="D139" s="89"/>
      <c r="E139" s="90"/>
      <c r="F139" s="89"/>
      <c r="G139" s="90"/>
      <c r="H139" s="126"/>
      <c r="I139" s="91"/>
      <c r="J139" s="43" t="s">
        <v>22</v>
      </c>
      <c r="K139" s="44" t="s">
        <v>23</v>
      </c>
      <c r="L139" s="46" t="s">
        <v>22</v>
      </c>
      <c r="M139" s="25"/>
    </row>
    <row r="140" spans="1:13" ht="19.5" thickBot="1">
      <c r="A140" s="183"/>
      <c r="B140" s="77"/>
      <c r="C140" s="78"/>
      <c r="D140" s="80"/>
      <c r="E140" s="79"/>
      <c r="F140" s="80"/>
      <c r="G140" s="79"/>
      <c r="H140" s="79"/>
      <c r="I140" s="81"/>
      <c r="J140" s="33">
        <f>SUM(J137:J138)</f>
        <v>50</v>
      </c>
      <c r="K140" s="37">
        <f>AVERAGE(K137:K138)</f>
        <v>44.9</v>
      </c>
      <c r="L140" s="39">
        <f>SUM(L137:L138)</f>
        <v>2257</v>
      </c>
      <c r="M140" s="28"/>
    </row>
    <row r="141" spans="1:13" ht="19.5" thickBot="1">
      <c r="A141" s="181">
        <v>48</v>
      </c>
      <c r="B141" s="13" t="s">
        <v>219</v>
      </c>
      <c r="C141" s="13" t="s">
        <v>219</v>
      </c>
      <c r="D141" s="9" t="s">
        <v>220</v>
      </c>
      <c r="E141" s="15">
        <v>0.59583333333333333</v>
      </c>
      <c r="F141" s="9" t="s">
        <v>213</v>
      </c>
      <c r="G141" s="7" t="s">
        <v>217</v>
      </c>
      <c r="H141" s="127" t="s">
        <v>218</v>
      </c>
      <c r="I141" s="7" t="s">
        <v>221</v>
      </c>
      <c r="J141" s="11">
        <v>20</v>
      </c>
      <c r="K141" s="11">
        <v>45.3</v>
      </c>
      <c r="L141" s="11">
        <v>906</v>
      </c>
      <c r="M141" s="7"/>
    </row>
    <row r="142" spans="1:13">
      <c r="A142" s="182"/>
      <c r="B142" s="87"/>
      <c r="C142" s="88"/>
      <c r="D142" s="89"/>
      <c r="E142" s="90"/>
      <c r="F142" s="89"/>
      <c r="G142" s="90"/>
      <c r="H142" s="90"/>
      <c r="I142" s="91"/>
      <c r="J142" s="43" t="s">
        <v>22</v>
      </c>
      <c r="K142" s="44" t="s">
        <v>23</v>
      </c>
      <c r="L142" s="46" t="s">
        <v>22</v>
      </c>
      <c r="M142" s="25"/>
    </row>
    <row r="143" spans="1:13" ht="19.5" thickBot="1">
      <c r="A143" s="183"/>
      <c r="B143" s="77"/>
      <c r="C143" s="78"/>
      <c r="D143" s="80"/>
      <c r="E143" s="79"/>
      <c r="F143" s="80"/>
      <c r="G143" s="79"/>
      <c r="H143" s="79"/>
      <c r="I143" s="81"/>
      <c r="J143" s="33">
        <f>J141</f>
        <v>20</v>
      </c>
      <c r="K143" s="37">
        <f>K141</f>
        <v>45.3</v>
      </c>
      <c r="L143" s="39">
        <f>L141</f>
        <v>906</v>
      </c>
      <c r="M143" s="28"/>
    </row>
    <row r="144" spans="1:13">
      <c r="A144" s="181">
        <v>49</v>
      </c>
      <c r="B144" s="202" t="s">
        <v>219</v>
      </c>
      <c r="C144" s="202" t="s">
        <v>262</v>
      </c>
      <c r="D144" s="203" t="s">
        <v>222</v>
      </c>
      <c r="E144" s="102">
        <v>0.42222222222222222</v>
      </c>
      <c r="F144" s="203" t="s">
        <v>213</v>
      </c>
      <c r="G144" s="104" t="s">
        <v>197</v>
      </c>
      <c r="H144" s="129" t="s">
        <v>31</v>
      </c>
      <c r="I144" s="210" t="s">
        <v>21</v>
      </c>
      <c r="J144" s="105">
        <v>14.25</v>
      </c>
      <c r="K144" s="105">
        <v>47.4</v>
      </c>
      <c r="L144" s="105">
        <v>675.64</v>
      </c>
      <c r="M144" s="71"/>
    </row>
    <row r="145" spans="1:13" ht="19.5" thickBot="1">
      <c r="A145" s="182"/>
      <c r="B145" s="174"/>
      <c r="C145" s="174"/>
      <c r="D145" s="180"/>
      <c r="E145" s="53">
        <v>0.67291666666666661</v>
      </c>
      <c r="F145" s="180"/>
      <c r="G145" s="22" t="s">
        <v>223</v>
      </c>
      <c r="H145" s="22"/>
      <c r="I145" s="225"/>
      <c r="J145" s="23">
        <v>10</v>
      </c>
      <c r="K145" s="23">
        <v>47.8</v>
      </c>
      <c r="L145" s="23">
        <v>478</v>
      </c>
      <c r="M145" s="7"/>
    </row>
    <row r="146" spans="1:13">
      <c r="A146" s="182"/>
      <c r="B146" s="87"/>
      <c r="C146" s="88"/>
      <c r="D146" s="89"/>
      <c r="E146" s="90"/>
      <c r="F146" s="89"/>
      <c r="G146" s="90"/>
      <c r="H146" s="90"/>
      <c r="I146" s="91"/>
      <c r="J146" s="43" t="s">
        <v>22</v>
      </c>
      <c r="K146" s="44" t="s">
        <v>23</v>
      </c>
      <c r="L146" s="46" t="s">
        <v>22</v>
      </c>
      <c r="M146" s="25"/>
    </row>
    <row r="147" spans="1:13" ht="19.5" thickBot="1">
      <c r="A147" s="183"/>
      <c r="B147" s="77"/>
      <c r="C147" s="78"/>
      <c r="D147" s="80"/>
      <c r="E147" s="79"/>
      <c r="F147" s="80"/>
      <c r="G147" s="79"/>
      <c r="H147" s="79"/>
      <c r="I147" s="81"/>
      <c r="J147" s="33">
        <f>SUM(J144:J145)</f>
        <v>24.25</v>
      </c>
      <c r="K147" s="37">
        <f>AVERAGE(K144:K145)</f>
        <v>47.599999999999994</v>
      </c>
      <c r="L147" s="39">
        <f>SUM(L144:L145)</f>
        <v>1153.6399999999999</v>
      </c>
      <c r="M147" s="28"/>
    </row>
    <row r="148" spans="1:13">
      <c r="A148" s="181">
        <v>50</v>
      </c>
      <c r="B148" s="202" t="s">
        <v>262</v>
      </c>
      <c r="C148" s="202" t="s">
        <v>226</v>
      </c>
      <c r="D148" s="203" t="s">
        <v>224</v>
      </c>
      <c r="E148" s="49">
        <v>0.43541666666666662</v>
      </c>
      <c r="F148" s="203" t="s">
        <v>213</v>
      </c>
      <c r="G148" s="50" t="s">
        <v>225</v>
      </c>
      <c r="H148" s="226" t="s">
        <v>26</v>
      </c>
      <c r="I148" s="210" t="s">
        <v>21</v>
      </c>
      <c r="J148" s="51">
        <f>L148/K148</f>
        <v>42</v>
      </c>
      <c r="K148" s="51">
        <v>47.8</v>
      </c>
      <c r="L148" s="51">
        <v>2007.6</v>
      </c>
      <c r="M148" s="6"/>
    </row>
    <row r="149" spans="1:13">
      <c r="A149" s="182"/>
      <c r="B149" s="173"/>
      <c r="C149" s="173"/>
      <c r="D149" s="179"/>
      <c r="E149" s="62">
        <v>0.44722222222222219</v>
      </c>
      <c r="F149" s="179"/>
      <c r="G149" s="63" t="s">
        <v>225</v>
      </c>
      <c r="H149" s="227"/>
      <c r="I149" s="211"/>
      <c r="J149" s="64">
        <v>5</v>
      </c>
      <c r="K149" s="64">
        <v>47.8</v>
      </c>
      <c r="L149" s="64">
        <v>239</v>
      </c>
      <c r="M149" s="71"/>
    </row>
    <row r="150" spans="1:13" ht="19.5" thickBot="1">
      <c r="A150" s="182"/>
      <c r="B150" s="174"/>
      <c r="C150" s="174"/>
      <c r="D150" s="180"/>
      <c r="E150" s="53">
        <v>0.6972222222222223</v>
      </c>
      <c r="F150" s="180"/>
      <c r="G150" s="22" t="s">
        <v>195</v>
      </c>
      <c r="H150" s="228"/>
      <c r="I150" s="225"/>
      <c r="J150" s="23">
        <f>L150/K150</f>
        <v>26</v>
      </c>
      <c r="K150" s="23">
        <v>47.8</v>
      </c>
      <c r="L150" s="23">
        <v>1242.8</v>
      </c>
      <c r="M150" s="7"/>
    </row>
    <row r="151" spans="1:13">
      <c r="A151" s="182"/>
      <c r="B151" s="87"/>
      <c r="C151" s="88"/>
      <c r="D151" s="89"/>
      <c r="E151" s="90"/>
      <c r="F151" s="90"/>
      <c r="G151" s="90"/>
      <c r="H151" s="90"/>
      <c r="I151" s="91"/>
      <c r="J151" s="43" t="s">
        <v>22</v>
      </c>
      <c r="K151" s="44" t="s">
        <v>23</v>
      </c>
      <c r="L151" s="46" t="s">
        <v>22</v>
      </c>
      <c r="M151" s="25"/>
    </row>
    <row r="152" spans="1:13" ht="19.5" thickBot="1">
      <c r="A152" s="183"/>
      <c r="B152" s="77"/>
      <c r="C152" s="78"/>
      <c r="D152" s="80"/>
      <c r="E152" s="79"/>
      <c r="F152" s="79"/>
      <c r="G152" s="79"/>
      <c r="H152" s="79"/>
      <c r="I152" s="81"/>
      <c r="J152" s="33">
        <f>SUM(J148:J150)</f>
        <v>73</v>
      </c>
      <c r="K152" s="37">
        <f>AVERAGE(K148:K150)</f>
        <v>47.79999999999999</v>
      </c>
      <c r="L152" s="39">
        <f>SUM(L148:L150)</f>
        <v>3489.3999999999996</v>
      </c>
      <c r="M152" s="28"/>
    </row>
    <row r="153" spans="1:13">
      <c r="A153" s="181">
        <v>56</v>
      </c>
      <c r="B153" s="202" t="s">
        <v>226</v>
      </c>
      <c r="C153" s="202" t="s">
        <v>263</v>
      </c>
      <c r="D153" s="203" t="s">
        <v>227</v>
      </c>
      <c r="E153" s="102">
        <v>0.10902777777777778</v>
      </c>
      <c r="F153" s="104">
        <v>14</v>
      </c>
      <c r="G153" s="104" t="s">
        <v>194</v>
      </c>
      <c r="H153" s="108" t="s">
        <v>10</v>
      </c>
      <c r="I153" s="104" t="s">
        <v>25</v>
      </c>
      <c r="J153" s="105">
        <v>40</v>
      </c>
      <c r="K153" s="105">
        <v>46.5</v>
      </c>
      <c r="L153" s="105">
        <v>1860</v>
      </c>
      <c r="M153" s="71"/>
    </row>
    <row r="154" spans="1:13" ht="19.5" thickBot="1">
      <c r="A154" s="182"/>
      <c r="B154" s="174"/>
      <c r="C154" s="174"/>
      <c r="D154" s="180"/>
      <c r="E154" s="53">
        <v>0.76527777777777783</v>
      </c>
      <c r="F154" s="22">
        <v>49</v>
      </c>
      <c r="G154" s="22" t="s">
        <v>193</v>
      </c>
      <c r="H154" s="22" t="s">
        <v>20</v>
      </c>
      <c r="I154" s="22" t="s">
        <v>21</v>
      </c>
      <c r="J154" s="23">
        <v>19</v>
      </c>
      <c r="K154" s="23">
        <v>52</v>
      </c>
      <c r="L154" s="23">
        <v>988</v>
      </c>
      <c r="M154" s="7" t="s">
        <v>264</v>
      </c>
    </row>
    <row r="155" spans="1:13">
      <c r="A155" s="182"/>
      <c r="B155" s="87"/>
      <c r="C155" s="88"/>
      <c r="D155" s="89"/>
      <c r="E155" s="90"/>
      <c r="F155" s="90"/>
      <c r="G155" s="90"/>
      <c r="H155" s="90"/>
      <c r="I155" s="91"/>
      <c r="J155" s="43" t="s">
        <v>22</v>
      </c>
      <c r="K155" s="44" t="s">
        <v>23</v>
      </c>
      <c r="L155" s="46" t="s">
        <v>22</v>
      </c>
      <c r="M155" s="25"/>
    </row>
    <row r="156" spans="1:13" ht="19.5" thickBot="1">
      <c r="A156" s="183"/>
      <c r="B156" s="77"/>
      <c r="C156" s="78"/>
      <c r="D156" s="80"/>
      <c r="E156" s="79"/>
      <c r="F156" s="79"/>
      <c r="G156" s="79"/>
      <c r="H156" s="79"/>
      <c r="I156" s="81"/>
      <c r="J156" s="33">
        <f>SUM(J153:J154)</f>
        <v>59</v>
      </c>
      <c r="K156" s="37">
        <f>AVERAGE(K153:K154)</f>
        <v>49.25</v>
      </c>
      <c r="L156" s="39">
        <f>SUM(L153:L154)</f>
        <v>2848</v>
      </c>
      <c r="M156" s="28"/>
    </row>
    <row r="157" spans="1:13" ht="19.5" thickBot="1">
      <c r="A157" s="181">
        <v>57</v>
      </c>
      <c r="B157" s="13" t="s">
        <v>263</v>
      </c>
      <c r="C157" s="13" t="s">
        <v>3</v>
      </c>
      <c r="D157" s="9" t="s">
        <v>228</v>
      </c>
      <c r="E157" s="15">
        <v>0.12708333333333333</v>
      </c>
      <c r="F157" s="7">
        <v>49</v>
      </c>
      <c r="G157" s="7" t="s">
        <v>229</v>
      </c>
      <c r="H157" s="107" t="s">
        <v>10</v>
      </c>
      <c r="I157" s="7" t="s">
        <v>15</v>
      </c>
      <c r="J157" s="11">
        <v>21</v>
      </c>
      <c r="K157" s="11">
        <v>46.1</v>
      </c>
      <c r="L157" s="11">
        <v>968.1</v>
      </c>
      <c r="M157" s="7"/>
    </row>
    <row r="158" spans="1:13">
      <c r="A158" s="182"/>
      <c r="B158" s="87"/>
      <c r="C158" s="88"/>
      <c r="D158" s="89"/>
      <c r="E158" s="90"/>
      <c r="F158" s="90"/>
      <c r="G158" s="90"/>
      <c r="H158" s="90"/>
      <c r="I158" s="91"/>
      <c r="J158" s="43" t="s">
        <v>22</v>
      </c>
      <c r="K158" s="44" t="s">
        <v>23</v>
      </c>
      <c r="L158" s="46" t="s">
        <v>22</v>
      </c>
      <c r="M158" s="25"/>
    </row>
    <row r="159" spans="1:13" ht="19.5" thickBot="1">
      <c r="A159" s="183"/>
      <c r="B159" s="77"/>
      <c r="C159" s="78"/>
      <c r="D159" s="80"/>
      <c r="E159" s="79"/>
      <c r="F159" s="79"/>
      <c r="G159" s="79"/>
      <c r="H159" s="79"/>
      <c r="I159" s="81"/>
      <c r="J159" s="34">
        <f>SUM(J157)</f>
        <v>21</v>
      </c>
      <c r="K159" s="36">
        <f>K157</f>
        <v>46.1</v>
      </c>
      <c r="L159" s="40">
        <f>L157</f>
        <v>968.1</v>
      </c>
      <c r="M159" s="28"/>
    </row>
    <row r="160" spans="1:13" ht="19.5" thickBot="1">
      <c r="D160" s="4"/>
      <c r="J160" s="215" t="s">
        <v>271</v>
      </c>
      <c r="K160" s="216" t="s">
        <v>272</v>
      </c>
      <c r="L160" s="217" t="s">
        <v>271</v>
      </c>
    </row>
    <row r="161" spans="4:12" ht="19.5" thickBot="1">
      <c r="D161" s="4"/>
      <c r="J161" s="215"/>
      <c r="K161" s="216"/>
      <c r="L161" s="217"/>
    </row>
    <row r="162" spans="4:12" ht="19.5" thickBot="1">
      <c r="D162" s="4"/>
      <c r="J162" s="221">
        <f>SUM(J7,J11,J14,J19,J23,J28,J33,J37,J42,J46,J50,J55,J59,J63,J68,J73,J76,J80,J84)</f>
        <v>1095.5410000000002</v>
      </c>
      <c r="K162" s="223">
        <f>AVERAGE(K2:K5,K8:K9,K12,K15:K17,K20:K21,K24:K26,K29:K31,K34:K35,K38:K40,K43:K44,K47:K48,K51:K53,K56:K57,K60:K61,K64:K66,K69:K71,K74,K77:K78,K81:K82)</f>
        <v>37.458222222222233</v>
      </c>
      <c r="L162" s="232">
        <f>SUM(L7,L11,L14,L19,L23,L28,L33,L37,L42,L46,L50,L55,L59,L63,L68,L73,L76,L80,L84)</f>
        <v>39688.929999999993</v>
      </c>
    </row>
    <row r="163" spans="4:12" ht="19.5" thickBot="1">
      <c r="D163" s="4"/>
      <c r="J163" s="222"/>
      <c r="K163" s="224"/>
      <c r="L163" s="233"/>
    </row>
    <row r="164" spans="4:12" ht="19.5" thickBot="1">
      <c r="D164" s="4"/>
      <c r="J164" s="218" t="s">
        <v>273</v>
      </c>
      <c r="K164" s="219" t="s">
        <v>274</v>
      </c>
      <c r="L164" s="220" t="s">
        <v>273</v>
      </c>
    </row>
    <row r="165" spans="4:12" ht="19.5" thickBot="1">
      <c r="D165" s="4"/>
      <c r="J165" s="215"/>
      <c r="K165" s="216"/>
      <c r="L165" s="217"/>
    </row>
    <row r="166" spans="4:12" ht="19.5" thickBot="1">
      <c r="D166" s="4"/>
      <c r="J166" s="221">
        <f>SUM(J88,J92,J96,J101,J104,J108,J113,J118,J122,J128,J133,J136,J140,J143,J147,J152,J156,J159)</f>
        <v>977.58</v>
      </c>
      <c r="K166" s="223">
        <f>AVERAGE(K85:K86,K89:K90,K93:K94,K97:K99,K102,K105:K106,K109:K111,K114:K116,K119:K120,K123:K126,K129:K131,K134,K137:K138,K141,K144:K145,K148:K150,K153:K154,K157)</f>
        <v>39.114102564102559</v>
      </c>
      <c r="L166" s="232">
        <f>SUM(L88,L92,L96,L101,L104,L108,L113,L118,L122,L128,L133,L136,L140,L143,L147,L152,L156,L159)</f>
        <v>37411.03</v>
      </c>
    </row>
    <row r="167" spans="4:12" ht="19.5" thickBot="1">
      <c r="D167" s="4"/>
      <c r="J167" s="222"/>
      <c r="K167" s="224"/>
      <c r="L167" s="233"/>
    </row>
    <row r="168" spans="4:12" ht="20.25" thickTop="1" thickBot="1">
      <c r="D168" s="4"/>
      <c r="J168" s="234" t="s">
        <v>275</v>
      </c>
      <c r="K168" s="236" t="s">
        <v>276</v>
      </c>
      <c r="L168" s="238" t="s">
        <v>275</v>
      </c>
    </row>
    <row r="169" spans="4:12" ht="19.5" thickBot="1">
      <c r="D169" s="4"/>
      <c r="J169" s="235"/>
      <c r="K169" s="237"/>
      <c r="L169" s="239"/>
    </row>
    <row r="170" spans="4:12" ht="19.5" thickBot="1">
      <c r="D170" s="4"/>
      <c r="J170" s="229">
        <f>SUM(J162,J166)</f>
        <v>2073.1210000000001</v>
      </c>
      <c r="K170" s="230">
        <f>AVERAGE(K2:K5,K8:K9,K12,K15:K17,K20:K21,K24:K26,K29:K31,K34:K35,K38:K40,K43:K44,K47:K48,K51:K53,K56:K57,K60:K61,K64:K66,K69:K71,K74,K77:K78,K81:K82,K85:K86,K89:K90,K93:K94,K97:K99,K102,K105:K106,K109:K111,K114:K116,K119:K120,K123:K126,K129:K131,K134,K137:K138,K141,K144:K145,K148:K150,K153:K154,K157)</f>
        <v>38.227023809523814</v>
      </c>
      <c r="L170" s="231">
        <f>SUM(L162,L166)</f>
        <v>77099.959999999992</v>
      </c>
    </row>
    <row r="171" spans="4:12" ht="19.5" thickBot="1">
      <c r="D171" s="4"/>
      <c r="J171" s="229"/>
      <c r="K171" s="230"/>
      <c r="L171" s="231"/>
    </row>
    <row r="172" spans="4:12">
      <c r="D172" s="4"/>
      <c r="J172" s="3"/>
      <c r="K172" s="3"/>
      <c r="L172" s="3"/>
    </row>
    <row r="173" spans="4:12">
      <c r="D173" s="4"/>
      <c r="J173" s="3"/>
      <c r="K173" s="3"/>
      <c r="L173" s="3"/>
    </row>
    <row r="174" spans="4:12">
      <c r="D174" s="4"/>
      <c r="J174" s="3"/>
      <c r="K174" s="3"/>
      <c r="L174" s="3"/>
    </row>
    <row r="175" spans="4:12">
      <c r="D175" s="4"/>
      <c r="J175" s="3"/>
      <c r="K175" s="3"/>
      <c r="L175" s="3"/>
    </row>
    <row r="176" spans="4:12">
      <c r="D176" s="4"/>
      <c r="J176" s="3"/>
      <c r="K176" s="3"/>
      <c r="L176" s="3"/>
    </row>
    <row r="177" spans="4:12">
      <c r="D177" s="4"/>
      <c r="J177" s="3"/>
      <c r="K177" s="3"/>
      <c r="L177" s="3"/>
    </row>
    <row r="178" spans="4:12">
      <c r="D178" s="4"/>
      <c r="J178" s="3"/>
      <c r="K178" s="3"/>
      <c r="L178" s="3"/>
    </row>
    <row r="179" spans="4:12">
      <c r="D179" s="4"/>
      <c r="J179" s="3"/>
      <c r="K179" s="3"/>
      <c r="L179" s="3"/>
    </row>
    <row r="180" spans="4:12">
      <c r="D180" s="4"/>
      <c r="J180" s="3"/>
      <c r="K180" s="3"/>
      <c r="L180" s="3"/>
    </row>
    <row r="181" spans="4:12">
      <c r="D181" s="4"/>
      <c r="J181" s="3"/>
      <c r="K181" s="3"/>
      <c r="L181" s="3"/>
    </row>
    <row r="182" spans="4:12">
      <c r="D182" s="4"/>
      <c r="J182" s="3"/>
      <c r="K182" s="3"/>
      <c r="L182" s="3"/>
    </row>
    <row r="183" spans="4:12">
      <c r="D183" s="4"/>
      <c r="J183" s="3"/>
      <c r="K183" s="3"/>
      <c r="L183" s="3"/>
    </row>
    <row r="184" spans="4:12">
      <c r="D184" s="4"/>
      <c r="J184" s="3"/>
      <c r="K184" s="3"/>
      <c r="L184" s="3"/>
    </row>
    <row r="185" spans="4:12">
      <c r="D185" s="4"/>
      <c r="J185" s="3"/>
      <c r="K185" s="3"/>
      <c r="L185" s="3"/>
    </row>
    <row r="186" spans="4:12">
      <c r="D186" s="4"/>
      <c r="J186" s="3"/>
      <c r="K186" s="3"/>
      <c r="L186" s="3"/>
    </row>
    <row r="187" spans="4:12">
      <c r="D187" s="4"/>
      <c r="J187" s="3"/>
      <c r="K187" s="3"/>
      <c r="L187" s="3"/>
    </row>
    <row r="188" spans="4:12">
      <c r="D188" s="4"/>
      <c r="J188" s="3"/>
      <c r="K188" s="3"/>
      <c r="L188" s="3"/>
    </row>
    <row r="189" spans="4:12">
      <c r="D189" s="4"/>
      <c r="J189" s="3"/>
      <c r="K189" s="3"/>
      <c r="L189" s="3"/>
    </row>
    <row r="190" spans="4:12">
      <c r="D190" s="4"/>
      <c r="J190" s="3"/>
      <c r="K190" s="3"/>
      <c r="L190" s="3"/>
    </row>
    <row r="191" spans="4:12">
      <c r="D191" s="4"/>
      <c r="J191" s="3"/>
      <c r="K191" s="3"/>
      <c r="L191" s="3"/>
    </row>
    <row r="192" spans="4:12">
      <c r="D192" s="4"/>
      <c r="J192" s="3"/>
      <c r="K192" s="3"/>
      <c r="L192" s="3"/>
    </row>
    <row r="193" spans="4:12">
      <c r="D193" s="4"/>
      <c r="J193" s="3"/>
      <c r="K193" s="3"/>
      <c r="L193" s="3"/>
    </row>
    <row r="194" spans="4:12">
      <c r="D194" s="4"/>
      <c r="J194" s="3"/>
      <c r="K194" s="3"/>
      <c r="L194" s="3"/>
    </row>
    <row r="195" spans="4:12">
      <c r="D195" s="4"/>
      <c r="J195" s="3"/>
      <c r="K195" s="3"/>
      <c r="L195" s="3"/>
    </row>
    <row r="196" spans="4:12">
      <c r="D196" s="4"/>
    </row>
    <row r="197" spans="4:12">
      <c r="D197" s="4"/>
    </row>
    <row r="198" spans="4:12">
      <c r="D198" s="4"/>
    </row>
    <row r="199" spans="4:12">
      <c r="D199" s="4"/>
    </row>
    <row r="200" spans="4:12">
      <c r="D200" s="4"/>
    </row>
    <row r="201" spans="4:12">
      <c r="D201" s="4"/>
    </row>
    <row r="202" spans="4:12">
      <c r="D202" s="4"/>
    </row>
    <row r="203" spans="4:12">
      <c r="D203" s="4"/>
    </row>
    <row r="204" spans="4:12">
      <c r="D204" s="4"/>
    </row>
    <row r="205" spans="4:12">
      <c r="D205" s="4"/>
    </row>
    <row r="206" spans="4:12">
      <c r="D206" s="4"/>
    </row>
    <row r="207" spans="4:12">
      <c r="D207" s="4"/>
    </row>
    <row r="208" spans="4:12">
      <c r="D208" s="4"/>
    </row>
    <row r="209" spans="4:4">
      <c r="D209" s="4"/>
    </row>
    <row r="210" spans="4:4">
      <c r="D210" s="4"/>
    </row>
    <row r="211" spans="4:4">
      <c r="D211" s="4"/>
    </row>
    <row r="212" spans="4:4">
      <c r="D212" s="4"/>
    </row>
    <row r="213" spans="4:4">
      <c r="D213" s="4"/>
    </row>
    <row r="214" spans="4:4">
      <c r="D214" s="4"/>
    </row>
    <row r="215" spans="4:4">
      <c r="D215" s="4"/>
    </row>
    <row r="216" spans="4:4">
      <c r="D216" s="4"/>
    </row>
    <row r="217" spans="4:4">
      <c r="D217" s="4"/>
    </row>
    <row r="218" spans="4:4">
      <c r="D218" s="4"/>
    </row>
    <row r="219" spans="4:4">
      <c r="D219" s="4"/>
    </row>
    <row r="220" spans="4:4">
      <c r="D220" s="4"/>
    </row>
    <row r="221" spans="4:4">
      <c r="D221" s="4"/>
    </row>
    <row r="222" spans="4:4">
      <c r="D222" s="4"/>
    </row>
    <row r="223" spans="4:4">
      <c r="D223" s="4"/>
    </row>
    <row r="224" spans="4:4">
      <c r="D224" s="4"/>
    </row>
    <row r="225" spans="4:4">
      <c r="D225" s="4"/>
    </row>
    <row r="226" spans="4:4">
      <c r="D226" s="4"/>
    </row>
    <row r="227" spans="4:4">
      <c r="D227" s="4"/>
    </row>
    <row r="228" spans="4:4">
      <c r="D228" s="4"/>
    </row>
    <row r="229" spans="4:4">
      <c r="D229" s="4"/>
    </row>
    <row r="230" spans="4:4">
      <c r="D230" s="4"/>
    </row>
    <row r="231" spans="4:4">
      <c r="D231" s="4"/>
    </row>
    <row r="232" spans="4:4">
      <c r="D232" s="4"/>
    </row>
    <row r="233" spans="4:4">
      <c r="D233" s="4"/>
    </row>
    <row r="234" spans="4:4">
      <c r="D234" s="4"/>
    </row>
    <row r="235" spans="4:4">
      <c r="D235" s="4"/>
    </row>
    <row r="236" spans="4:4">
      <c r="D236" s="4"/>
    </row>
    <row r="237" spans="4:4">
      <c r="D237" s="4"/>
    </row>
    <row r="238" spans="4:4">
      <c r="D238" s="4"/>
    </row>
    <row r="239" spans="4:4">
      <c r="D239" s="4"/>
    </row>
    <row r="240" spans="4:4">
      <c r="D240" s="4"/>
    </row>
    <row r="241" spans="4:4">
      <c r="D241" s="4"/>
    </row>
    <row r="242" spans="4:4">
      <c r="D242" s="4"/>
    </row>
    <row r="243" spans="4:4">
      <c r="D243" s="4"/>
    </row>
    <row r="244" spans="4:4">
      <c r="D244" s="4"/>
    </row>
    <row r="245" spans="4:4">
      <c r="D245" s="4"/>
    </row>
    <row r="246" spans="4:4">
      <c r="D246" s="4"/>
    </row>
    <row r="247" spans="4:4">
      <c r="D247" s="4"/>
    </row>
    <row r="248" spans="4:4">
      <c r="D248" s="4"/>
    </row>
    <row r="249" spans="4:4">
      <c r="D249" s="4"/>
    </row>
    <row r="250" spans="4:4">
      <c r="D250" s="4"/>
    </row>
    <row r="251" spans="4:4">
      <c r="D251" s="4"/>
    </row>
    <row r="252" spans="4:4">
      <c r="D252" s="4"/>
    </row>
    <row r="253" spans="4:4">
      <c r="D253" s="4"/>
    </row>
    <row r="254" spans="4:4">
      <c r="D254" s="4"/>
    </row>
    <row r="255" spans="4:4">
      <c r="D255" s="4"/>
    </row>
    <row r="256" spans="4:4">
      <c r="D256" s="4"/>
    </row>
    <row r="257" spans="4:4">
      <c r="D257" s="4"/>
    </row>
    <row r="258" spans="4:4">
      <c r="D258" s="4"/>
    </row>
    <row r="259" spans="4:4">
      <c r="D259" s="4"/>
    </row>
    <row r="260" spans="4:4">
      <c r="D260" s="4"/>
    </row>
    <row r="261" spans="4:4">
      <c r="D261" s="4"/>
    </row>
    <row r="262" spans="4:4">
      <c r="D262" s="4"/>
    </row>
    <row r="263" spans="4:4">
      <c r="D263" s="4"/>
    </row>
    <row r="264" spans="4:4">
      <c r="D264" s="4"/>
    </row>
    <row r="265" spans="4:4">
      <c r="D265" s="4"/>
    </row>
    <row r="266" spans="4:4">
      <c r="D266" s="4"/>
    </row>
    <row r="267" spans="4:4">
      <c r="D267" s="4"/>
    </row>
    <row r="268" spans="4:4">
      <c r="D268" s="4"/>
    </row>
    <row r="269" spans="4:4">
      <c r="D269" s="4"/>
    </row>
    <row r="270" spans="4:4">
      <c r="D270" s="4"/>
    </row>
    <row r="271" spans="4:4">
      <c r="D271" s="4"/>
    </row>
    <row r="272" spans="4:4">
      <c r="D272" s="4"/>
    </row>
    <row r="273" spans="4:4">
      <c r="D273" s="4"/>
    </row>
    <row r="274" spans="4:4">
      <c r="D274" s="4"/>
    </row>
    <row r="275" spans="4:4">
      <c r="D275" s="4"/>
    </row>
    <row r="276" spans="4:4">
      <c r="D276" s="4"/>
    </row>
    <row r="277" spans="4:4">
      <c r="D277" s="4"/>
    </row>
    <row r="278" spans="4:4">
      <c r="D278" s="4"/>
    </row>
    <row r="279" spans="4:4">
      <c r="D279" s="4"/>
    </row>
    <row r="280" spans="4:4">
      <c r="D280" s="4"/>
    </row>
    <row r="281" spans="4:4">
      <c r="D281" s="4"/>
    </row>
    <row r="282" spans="4:4">
      <c r="D282" s="4"/>
    </row>
    <row r="283" spans="4:4">
      <c r="D283" s="4"/>
    </row>
    <row r="284" spans="4:4">
      <c r="D284" s="4"/>
    </row>
    <row r="285" spans="4:4">
      <c r="D285" s="4"/>
    </row>
    <row r="286" spans="4:4">
      <c r="D286" s="4"/>
    </row>
    <row r="287" spans="4:4">
      <c r="D287" s="4"/>
    </row>
    <row r="288" spans="4:4">
      <c r="D288" s="4"/>
    </row>
    <row r="289" spans="4:4">
      <c r="D289" s="4"/>
    </row>
    <row r="290" spans="4:4">
      <c r="D290" s="4"/>
    </row>
    <row r="291" spans="4:4">
      <c r="D291" s="4"/>
    </row>
    <row r="292" spans="4:4">
      <c r="D292" s="4"/>
    </row>
    <row r="293" spans="4:4">
      <c r="D293" s="4"/>
    </row>
    <row r="294" spans="4:4">
      <c r="D294" s="4"/>
    </row>
    <row r="295" spans="4:4">
      <c r="D295" s="4"/>
    </row>
    <row r="296" spans="4:4">
      <c r="D296" s="4"/>
    </row>
    <row r="297" spans="4:4">
      <c r="D297" s="4"/>
    </row>
    <row r="298" spans="4:4">
      <c r="D298" s="4"/>
    </row>
    <row r="299" spans="4:4">
      <c r="D299" s="4"/>
    </row>
  </sheetData>
  <mergeCells count="181">
    <mergeCell ref="J170:J171"/>
    <mergeCell ref="K170:K171"/>
    <mergeCell ref="L170:L171"/>
    <mergeCell ref="L162:L163"/>
    <mergeCell ref="J166:J167"/>
    <mergeCell ref="K166:K167"/>
    <mergeCell ref="L166:L167"/>
    <mergeCell ref="J168:J169"/>
    <mergeCell ref="K168:K169"/>
    <mergeCell ref="L168:L169"/>
    <mergeCell ref="A157:A159"/>
    <mergeCell ref="F24:F26"/>
    <mergeCell ref="J160:J161"/>
    <mergeCell ref="K160:K161"/>
    <mergeCell ref="L160:L161"/>
    <mergeCell ref="J164:J165"/>
    <mergeCell ref="K164:K165"/>
    <mergeCell ref="L164:L165"/>
    <mergeCell ref="J162:J163"/>
    <mergeCell ref="K162:K163"/>
    <mergeCell ref="I144:I145"/>
    <mergeCell ref="I148:I150"/>
    <mergeCell ref="A153:A156"/>
    <mergeCell ref="B153:B154"/>
    <mergeCell ref="C153:C154"/>
    <mergeCell ref="D153:D154"/>
    <mergeCell ref="H148:H150"/>
    <mergeCell ref="F148:F150"/>
    <mergeCell ref="A148:A152"/>
    <mergeCell ref="B148:B150"/>
    <mergeCell ref="C148:C150"/>
    <mergeCell ref="D148:D150"/>
    <mergeCell ref="A141:A143"/>
    <mergeCell ref="A144:A147"/>
    <mergeCell ref="B144:B145"/>
    <mergeCell ref="C144:C145"/>
    <mergeCell ref="D144:D145"/>
    <mergeCell ref="F144:F145"/>
    <mergeCell ref="A134:A136"/>
    <mergeCell ref="A137:A140"/>
    <mergeCell ref="B137:B138"/>
    <mergeCell ref="C137:C138"/>
    <mergeCell ref="D137:D138"/>
    <mergeCell ref="F137:F138"/>
    <mergeCell ref="F129:F130"/>
    <mergeCell ref="H129:H130"/>
    <mergeCell ref="A129:A133"/>
    <mergeCell ref="B129:B131"/>
    <mergeCell ref="C129:C131"/>
    <mergeCell ref="D129:D131"/>
    <mergeCell ref="F123:F126"/>
    <mergeCell ref="A123:A128"/>
    <mergeCell ref="B123:B126"/>
    <mergeCell ref="C123:C126"/>
    <mergeCell ref="D123:D126"/>
    <mergeCell ref="H114:H116"/>
    <mergeCell ref="A119:A122"/>
    <mergeCell ref="B119:B120"/>
    <mergeCell ref="C119:C120"/>
    <mergeCell ref="D119:D120"/>
    <mergeCell ref="F34:F35"/>
    <mergeCell ref="F70:F71"/>
    <mergeCell ref="A109:A113"/>
    <mergeCell ref="B109:B111"/>
    <mergeCell ref="C109:C111"/>
    <mergeCell ref="D109:D111"/>
    <mergeCell ref="F109:F110"/>
    <mergeCell ref="A114:A118"/>
    <mergeCell ref="B114:B116"/>
    <mergeCell ref="C114:C116"/>
    <mergeCell ref="D114:D116"/>
    <mergeCell ref="F114:F116"/>
    <mergeCell ref="F98:F99"/>
    <mergeCell ref="H98:H99"/>
    <mergeCell ref="A102:A104"/>
    <mergeCell ref="A105:A108"/>
    <mergeCell ref="B105:B106"/>
    <mergeCell ref="C105:C106"/>
    <mergeCell ref="D105:D106"/>
    <mergeCell ref="H105:H106"/>
    <mergeCell ref="A93:A96"/>
    <mergeCell ref="B93:B94"/>
    <mergeCell ref="C93:C94"/>
    <mergeCell ref="D93:D94"/>
    <mergeCell ref="A97:A101"/>
    <mergeCell ref="B97:B99"/>
    <mergeCell ref="C97:C99"/>
    <mergeCell ref="D97:D99"/>
    <mergeCell ref="A85:A88"/>
    <mergeCell ref="B85:B86"/>
    <mergeCell ref="C85:C86"/>
    <mergeCell ref="D85:D86"/>
    <mergeCell ref="A89:A92"/>
    <mergeCell ref="B89:B90"/>
    <mergeCell ref="C89:C90"/>
    <mergeCell ref="D89:D90"/>
    <mergeCell ref="A74:A76"/>
    <mergeCell ref="A77:A80"/>
    <mergeCell ref="B77:B78"/>
    <mergeCell ref="C77:C78"/>
    <mergeCell ref="D77:D78"/>
    <mergeCell ref="A81:A84"/>
    <mergeCell ref="B81:B82"/>
    <mergeCell ref="C81:C82"/>
    <mergeCell ref="D81:D82"/>
    <mergeCell ref="A64:A68"/>
    <mergeCell ref="B64:B66"/>
    <mergeCell ref="C64:C66"/>
    <mergeCell ref="D64:D66"/>
    <mergeCell ref="H70:H71"/>
    <mergeCell ref="A69:A73"/>
    <mergeCell ref="B69:B71"/>
    <mergeCell ref="C69:C71"/>
    <mergeCell ref="D69:D71"/>
    <mergeCell ref="A56:A59"/>
    <mergeCell ref="B56:B57"/>
    <mergeCell ref="C56:C57"/>
    <mergeCell ref="D56:D57"/>
    <mergeCell ref="A60:A63"/>
    <mergeCell ref="B60:B61"/>
    <mergeCell ref="C60:C61"/>
    <mergeCell ref="D60:D61"/>
    <mergeCell ref="A47:A50"/>
    <mergeCell ref="B47:B48"/>
    <mergeCell ref="C47:C48"/>
    <mergeCell ref="D47:D48"/>
    <mergeCell ref="A51:A55"/>
    <mergeCell ref="B51:B53"/>
    <mergeCell ref="C51:C53"/>
    <mergeCell ref="D51:D53"/>
    <mergeCell ref="H39:H40"/>
    <mergeCell ref="B43:B44"/>
    <mergeCell ref="A43:A46"/>
    <mergeCell ref="C43:C44"/>
    <mergeCell ref="D43:D44"/>
    <mergeCell ref="H43:H44"/>
    <mergeCell ref="B38:B40"/>
    <mergeCell ref="A38:A42"/>
    <mergeCell ref="C38:C40"/>
    <mergeCell ref="D38:D40"/>
    <mergeCell ref="F39:F40"/>
    <mergeCell ref="H20:H21"/>
    <mergeCell ref="A34:A37"/>
    <mergeCell ref="B34:B35"/>
    <mergeCell ref="C34:C35"/>
    <mergeCell ref="D34:D35"/>
    <mergeCell ref="H34:H35"/>
    <mergeCell ref="B29:B31"/>
    <mergeCell ref="C29:C31"/>
    <mergeCell ref="D29:D31"/>
    <mergeCell ref="F29:F31"/>
    <mergeCell ref="H25:H26"/>
    <mergeCell ref="H29:H31"/>
    <mergeCell ref="F20:F21"/>
    <mergeCell ref="A20:A23"/>
    <mergeCell ref="A24:A28"/>
    <mergeCell ref="A29:A33"/>
    <mergeCell ref="B20:B21"/>
    <mergeCell ref="C20:C21"/>
    <mergeCell ref="D20:D21"/>
    <mergeCell ref="B24:B26"/>
    <mergeCell ref="C24:C26"/>
    <mergeCell ref="D24:D26"/>
    <mergeCell ref="H2:H4"/>
    <mergeCell ref="B15:B17"/>
    <mergeCell ref="C15:C17"/>
    <mergeCell ref="D15:D17"/>
    <mergeCell ref="F15:F17"/>
    <mergeCell ref="A2:A7"/>
    <mergeCell ref="A8:A11"/>
    <mergeCell ref="A12:A14"/>
    <mergeCell ref="B12:B13"/>
    <mergeCell ref="B2:B5"/>
    <mergeCell ref="C2:C5"/>
    <mergeCell ref="D3:D5"/>
    <mergeCell ref="F2:F5"/>
    <mergeCell ref="B8:B9"/>
    <mergeCell ref="C8:C9"/>
    <mergeCell ref="D8:D9"/>
    <mergeCell ref="F8:F9"/>
    <mergeCell ref="A15:A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K178"/>
  <sheetViews>
    <sheetView tabSelected="1" zoomScale="60" zoomScaleNormal="60" workbookViewId="0">
      <pane ySplit="1" topLeftCell="A46" activePane="bottomLeft" state="frozen"/>
      <selection pane="bottomLeft" activeCell="G55" sqref="G55"/>
    </sheetView>
  </sheetViews>
  <sheetFormatPr defaultRowHeight="18.75"/>
  <cols>
    <col min="1" max="1" width="6.28515625" style="2" bestFit="1" customWidth="1"/>
    <col min="2" max="2" width="32.7109375" style="2" bestFit="1" customWidth="1"/>
    <col min="3" max="3" width="27.28515625" style="2" bestFit="1" customWidth="1"/>
    <col min="4" max="4" width="14.42578125" style="2" bestFit="1" customWidth="1"/>
    <col min="5" max="5" width="21.42578125" style="2" bestFit="1" customWidth="1"/>
    <col min="6" max="6" width="17" bestFit="1" customWidth="1"/>
    <col min="7" max="7" width="64.7109375" bestFit="1" customWidth="1"/>
    <col min="8" max="8" width="52.140625" bestFit="1" customWidth="1"/>
    <col min="9" max="9" width="29" bestFit="1" customWidth="1"/>
    <col min="10" max="10" width="27.140625" customWidth="1"/>
  </cols>
  <sheetData>
    <row r="1" spans="1:11" ht="81" customHeight="1" thickBot="1">
      <c r="A1" s="5" t="s">
        <v>0</v>
      </c>
      <c r="B1" s="5" t="s">
        <v>1</v>
      </c>
      <c r="C1" s="5" t="s">
        <v>2</v>
      </c>
      <c r="D1" s="5" t="s">
        <v>12</v>
      </c>
      <c r="E1" s="135" t="s">
        <v>286</v>
      </c>
      <c r="F1" s="134" t="s">
        <v>282</v>
      </c>
      <c r="G1" s="134" t="s">
        <v>281</v>
      </c>
      <c r="H1" s="134" t="s">
        <v>291</v>
      </c>
      <c r="I1" s="134" t="s">
        <v>283</v>
      </c>
      <c r="J1" s="134" t="s">
        <v>13</v>
      </c>
    </row>
    <row r="2" spans="1:11" ht="19.5" thickBot="1">
      <c r="A2" s="56">
        <v>1</v>
      </c>
      <c r="B2" s="54" t="s">
        <v>3</v>
      </c>
      <c r="C2" s="54" t="s">
        <v>4</v>
      </c>
      <c r="D2" s="14">
        <v>42526</v>
      </c>
      <c r="E2" s="137" t="s">
        <v>287</v>
      </c>
      <c r="F2" s="145">
        <v>2000</v>
      </c>
      <c r="G2" s="138" t="s">
        <v>280</v>
      </c>
      <c r="H2" s="139" t="s">
        <v>295</v>
      </c>
      <c r="I2" s="141" t="s">
        <v>285</v>
      </c>
      <c r="J2" s="138" t="s">
        <v>337</v>
      </c>
    </row>
    <row r="3" spans="1:11" ht="38.25" thickBot="1">
      <c r="A3" s="151">
        <v>2</v>
      </c>
      <c r="B3" s="152" t="s">
        <v>4</v>
      </c>
      <c r="C3" s="153" t="s">
        <v>24</v>
      </c>
      <c r="D3" s="65">
        <v>42527</v>
      </c>
      <c r="E3" s="143" t="s">
        <v>285</v>
      </c>
      <c r="F3" s="148">
        <v>0</v>
      </c>
      <c r="G3" s="154" t="s">
        <v>284</v>
      </c>
      <c r="H3" s="142" t="s">
        <v>285</v>
      </c>
      <c r="I3" s="141" t="s">
        <v>285</v>
      </c>
      <c r="J3" s="150"/>
    </row>
    <row r="4" spans="1:11" ht="38.25" thickBot="1">
      <c r="A4" s="56">
        <v>3</v>
      </c>
      <c r="B4" s="132" t="s">
        <v>24</v>
      </c>
      <c r="C4" s="54" t="s">
        <v>28</v>
      </c>
      <c r="D4" s="14">
        <v>42528</v>
      </c>
      <c r="E4" s="137" t="s">
        <v>288</v>
      </c>
      <c r="F4" s="146">
        <v>1500</v>
      </c>
      <c r="G4" s="138" t="s">
        <v>293</v>
      </c>
      <c r="H4" s="139" t="s">
        <v>294</v>
      </c>
      <c r="I4" s="141" t="s">
        <v>285</v>
      </c>
      <c r="J4" s="138" t="s">
        <v>337</v>
      </c>
    </row>
    <row r="5" spans="1:11" ht="19.5" thickBot="1">
      <c r="A5" s="151">
        <v>4</v>
      </c>
      <c r="B5" s="152" t="s">
        <v>28</v>
      </c>
      <c r="C5" s="152" t="s">
        <v>30</v>
      </c>
      <c r="D5" s="65">
        <v>42529</v>
      </c>
      <c r="E5" s="169" t="s">
        <v>290</v>
      </c>
      <c r="F5" s="149">
        <v>1250</v>
      </c>
      <c r="G5" s="154" t="s">
        <v>289</v>
      </c>
      <c r="H5" s="156" t="s">
        <v>292</v>
      </c>
      <c r="I5" s="141" t="s">
        <v>285</v>
      </c>
      <c r="J5" s="154" t="s">
        <v>338</v>
      </c>
    </row>
    <row r="6" spans="1:11" ht="57" thickBot="1">
      <c r="A6" s="56">
        <v>5</v>
      </c>
      <c r="B6" s="54" t="s">
        <v>30</v>
      </c>
      <c r="C6" s="132" t="s">
        <v>38</v>
      </c>
      <c r="D6" s="14">
        <v>42530</v>
      </c>
      <c r="E6" s="143" t="s">
        <v>285</v>
      </c>
      <c r="F6" s="148">
        <v>0</v>
      </c>
      <c r="G6" s="138" t="s">
        <v>284</v>
      </c>
      <c r="H6" s="142" t="s">
        <v>285</v>
      </c>
      <c r="I6" s="141" t="s">
        <v>285</v>
      </c>
      <c r="J6" s="150"/>
    </row>
    <row r="7" spans="1:11" ht="57" thickBot="1">
      <c r="A7" s="151">
        <v>6</v>
      </c>
      <c r="B7" s="153" t="s">
        <v>38</v>
      </c>
      <c r="C7" s="152" t="s">
        <v>39</v>
      </c>
      <c r="D7" s="65">
        <v>42531</v>
      </c>
      <c r="E7" s="155" t="s">
        <v>297</v>
      </c>
      <c r="F7" s="149">
        <v>1200</v>
      </c>
      <c r="G7" s="154" t="s">
        <v>298</v>
      </c>
      <c r="H7" s="157" t="s">
        <v>296</v>
      </c>
      <c r="I7" s="141" t="s">
        <v>285</v>
      </c>
      <c r="J7" s="154" t="s">
        <v>339</v>
      </c>
    </row>
    <row r="8" spans="1:11" ht="75.75" thickBot="1">
      <c r="A8" s="56">
        <v>7</v>
      </c>
      <c r="B8" s="54" t="s">
        <v>39</v>
      </c>
      <c r="C8" s="54" t="s">
        <v>44</v>
      </c>
      <c r="D8" s="14">
        <v>42532</v>
      </c>
      <c r="E8" s="137" t="s">
        <v>299</v>
      </c>
      <c r="F8" s="147">
        <v>850</v>
      </c>
      <c r="G8" s="138" t="s">
        <v>300</v>
      </c>
      <c r="H8" s="139" t="s">
        <v>301</v>
      </c>
      <c r="I8" s="56" t="s">
        <v>306</v>
      </c>
      <c r="J8" s="138" t="s">
        <v>340</v>
      </c>
      <c r="K8" s="136"/>
    </row>
    <row r="9" spans="1:11" ht="39" customHeight="1" thickBot="1">
      <c r="A9" s="151">
        <v>8</v>
      </c>
      <c r="B9" s="152" t="s">
        <v>44</v>
      </c>
      <c r="C9" s="152" t="s">
        <v>48</v>
      </c>
      <c r="D9" s="65">
        <v>42533</v>
      </c>
      <c r="E9" s="155" t="s">
        <v>303</v>
      </c>
      <c r="F9" s="149">
        <v>1400</v>
      </c>
      <c r="G9" s="154" t="s">
        <v>302</v>
      </c>
      <c r="H9" s="157" t="s">
        <v>304</v>
      </c>
      <c r="I9" s="141" t="s">
        <v>285</v>
      </c>
      <c r="J9" s="154" t="s">
        <v>338</v>
      </c>
    </row>
    <row r="10" spans="1:11" ht="57" thickBot="1">
      <c r="A10" s="56">
        <v>9</v>
      </c>
      <c r="B10" s="54" t="s">
        <v>48</v>
      </c>
      <c r="C10" s="54" t="s">
        <v>52</v>
      </c>
      <c r="D10" s="14">
        <v>42534</v>
      </c>
      <c r="E10" s="137" t="s">
        <v>308</v>
      </c>
      <c r="F10" s="149">
        <v>1000</v>
      </c>
      <c r="G10" s="138" t="s">
        <v>309</v>
      </c>
      <c r="H10" s="139" t="s">
        <v>307</v>
      </c>
      <c r="I10" s="56" t="s">
        <v>305</v>
      </c>
      <c r="J10" s="138" t="s">
        <v>341</v>
      </c>
    </row>
    <row r="11" spans="1:11" ht="57" thickBot="1">
      <c r="A11" s="151">
        <v>10</v>
      </c>
      <c r="B11" s="152" t="s">
        <v>52</v>
      </c>
      <c r="C11" s="152" t="s">
        <v>59</v>
      </c>
      <c r="D11" s="65">
        <v>42535</v>
      </c>
      <c r="E11" s="155" t="s">
        <v>310</v>
      </c>
      <c r="F11" s="146">
        <v>1500</v>
      </c>
      <c r="G11" s="154" t="s">
        <v>311</v>
      </c>
      <c r="H11" s="157" t="s">
        <v>313</v>
      </c>
      <c r="I11" s="151" t="s">
        <v>312</v>
      </c>
      <c r="J11" s="154" t="s">
        <v>342</v>
      </c>
    </row>
    <row r="12" spans="1:11" ht="19.5" thickBot="1">
      <c r="A12" s="56">
        <v>11</v>
      </c>
      <c r="B12" s="54" t="s">
        <v>59</v>
      </c>
      <c r="C12" s="54" t="s">
        <v>65</v>
      </c>
      <c r="D12" s="14">
        <v>42536</v>
      </c>
      <c r="E12" s="137" t="s">
        <v>314</v>
      </c>
      <c r="F12" s="149">
        <v>1000</v>
      </c>
      <c r="G12" s="138" t="s">
        <v>317</v>
      </c>
      <c r="H12" s="139" t="s">
        <v>316</v>
      </c>
      <c r="I12" s="56" t="s">
        <v>315</v>
      </c>
      <c r="J12" s="138" t="s">
        <v>338</v>
      </c>
    </row>
    <row r="13" spans="1:11" ht="19.5" thickBot="1">
      <c r="A13" s="151">
        <v>12</v>
      </c>
      <c r="B13" s="152" t="s">
        <v>65</v>
      </c>
      <c r="C13" s="152" t="s">
        <v>69</v>
      </c>
      <c r="D13" s="158" t="s">
        <v>82</v>
      </c>
      <c r="E13" s="159" t="s">
        <v>319</v>
      </c>
      <c r="F13" s="149">
        <v>1100</v>
      </c>
      <c r="G13" s="154" t="s">
        <v>320</v>
      </c>
      <c r="H13" s="157" t="s">
        <v>321</v>
      </c>
      <c r="I13" s="151" t="s">
        <v>318</v>
      </c>
      <c r="J13" s="154" t="s">
        <v>337</v>
      </c>
    </row>
    <row r="14" spans="1:11" ht="19.5" thickBot="1">
      <c r="A14" s="56">
        <v>13</v>
      </c>
      <c r="B14" s="54" t="s">
        <v>69</v>
      </c>
      <c r="C14" s="54" t="s">
        <v>76</v>
      </c>
      <c r="D14" s="55" t="s">
        <v>83</v>
      </c>
      <c r="E14" s="140" t="s">
        <v>323</v>
      </c>
      <c r="F14" s="149">
        <v>1000</v>
      </c>
      <c r="G14" s="138" t="s">
        <v>322</v>
      </c>
      <c r="H14" s="139" t="s">
        <v>353</v>
      </c>
      <c r="I14" s="56" t="s">
        <v>327</v>
      </c>
      <c r="J14" s="138" t="s">
        <v>338</v>
      </c>
    </row>
    <row r="15" spans="1:11" ht="38.25" thickBot="1">
      <c r="A15" s="151">
        <v>14</v>
      </c>
      <c r="B15" s="152" t="s">
        <v>76</v>
      </c>
      <c r="C15" s="152" t="s">
        <v>81</v>
      </c>
      <c r="D15" s="158" t="s">
        <v>84</v>
      </c>
      <c r="E15" s="159" t="s">
        <v>326</v>
      </c>
      <c r="F15" s="149">
        <v>1000</v>
      </c>
      <c r="G15" s="154" t="s">
        <v>329</v>
      </c>
      <c r="H15" s="157" t="s">
        <v>354</v>
      </c>
      <c r="I15" s="151" t="s">
        <v>328</v>
      </c>
      <c r="J15" s="154" t="s">
        <v>330</v>
      </c>
    </row>
    <row r="16" spans="1:11" ht="19.5" thickBot="1">
      <c r="A16" s="56">
        <v>15</v>
      </c>
      <c r="B16" s="54" t="s">
        <v>81</v>
      </c>
      <c r="C16" s="54" t="s">
        <v>90</v>
      </c>
      <c r="D16" s="55" t="s">
        <v>91</v>
      </c>
      <c r="E16" s="144" t="s">
        <v>285</v>
      </c>
      <c r="F16" s="148">
        <v>0</v>
      </c>
      <c r="G16" s="138" t="s">
        <v>324</v>
      </c>
      <c r="H16" s="142" t="s">
        <v>285</v>
      </c>
      <c r="I16" s="141" t="s">
        <v>285</v>
      </c>
      <c r="J16" s="150"/>
    </row>
    <row r="17" spans="1:10" ht="94.5" thickBot="1">
      <c r="A17" s="151">
        <v>18</v>
      </c>
      <c r="B17" s="152" t="s">
        <v>90</v>
      </c>
      <c r="C17" s="152" t="s">
        <v>102</v>
      </c>
      <c r="D17" s="158" t="s">
        <v>103</v>
      </c>
      <c r="E17" s="159" t="s">
        <v>332</v>
      </c>
      <c r="F17" s="149">
        <v>1400</v>
      </c>
      <c r="G17" s="154" t="s">
        <v>331</v>
      </c>
      <c r="H17" s="157" t="s">
        <v>355</v>
      </c>
      <c r="I17" s="151" t="s">
        <v>333</v>
      </c>
      <c r="J17" s="154" t="s">
        <v>343</v>
      </c>
    </row>
    <row r="18" spans="1:10" ht="19.5" thickBot="1">
      <c r="A18" s="56">
        <v>19</v>
      </c>
      <c r="B18" s="54" t="s">
        <v>102</v>
      </c>
      <c r="C18" s="54" t="s">
        <v>109</v>
      </c>
      <c r="D18" s="55" t="s">
        <v>110</v>
      </c>
      <c r="E18" s="144" t="s">
        <v>285</v>
      </c>
      <c r="F18" s="148">
        <v>0</v>
      </c>
      <c r="G18" s="138" t="s">
        <v>325</v>
      </c>
      <c r="H18" s="142" t="s">
        <v>285</v>
      </c>
      <c r="I18" s="141" t="s">
        <v>285</v>
      </c>
      <c r="J18" s="150"/>
    </row>
    <row r="19" spans="1:10" ht="19.5" thickBot="1">
      <c r="A19" s="151">
        <v>21</v>
      </c>
      <c r="B19" s="152" t="s">
        <v>109</v>
      </c>
      <c r="C19" s="152" t="s">
        <v>114</v>
      </c>
      <c r="D19" s="158" t="s">
        <v>115</v>
      </c>
      <c r="E19" s="144" t="s">
        <v>285</v>
      </c>
      <c r="F19" s="148">
        <v>0</v>
      </c>
      <c r="G19" s="154" t="s">
        <v>325</v>
      </c>
      <c r="H19" s="142" t="s">
        <v>285</v>
      </c>
      <c r="I19" s="141" t="s">
        <v>285</v>
      </c>
      <c r="J19" s="150"/>
    </row>
    <row r="20" spans="1:10" ht="19.5" thickBot="1">
      <c r="A20" s="56">
        <v>23</v>
      </c>
      <c r="B20" s="54" t="s">
        <v>114</v>
      </c>
      <c r="C20" s="54" t="s">
        <v>122</v>
      </c>
      <c r="D20" s="55" t="s">
        <v>123</v>
      </c>
      <c r="E20" s="144" t="s">
        <v>285</v>
      </c>
      <c r="F20" s="148">
        <v>0</v>
      </c>
      <c r="G20" s="138" t="s">
        <v>325</v>
      </c>
      <c r="H20" s="142" t="s">
        <v>285</v>
      </c>
      <c r="I20" s="141" t="s">
        <v>285</v>
      </c>
      <c r="J20" s="150"/>
    </row>
    <row r="21" spans="1:10" ht="169.5" thickBot="1">
      <c r="A21" s="151">
        <v>29</v>
      </c>
      <c r="B21" s="152" t="s">
        <v>122</v>
      </c>
      <c r="C21" s="152" t="s">
        <v>132</v>
      </c>
      <c r="D21" s="158" t="s">
        <v>133</v>
      </c>
      <c r="E21" s="159" t="s">
        <v>334</v>
      </c>
      <c r="F21" s="146">
        <v>1500</v>
      </c>
      <c r="G21" s="154" t="s">
        <v>335</v>
      </c>
      <c r="H21" s="157" t="s">
        <v>356</v>
      </c>
      <c r="I21" s="151" t="s">
        <v>336</v>
      </c>
      <c r="J21" s="154" t="s">
        <v>344</v>
      </c>
    </row>
    <row r="22" spans="1:10" ht="38.25" thickBot="1">
      <c r="A22" s="56">
        <v>30</v>
      </c>
      <c r="B22" s="54" t="s">
        <v>132</v>
      </c>
      <c r="C22" s="54" t="s">
        <v>142</v>
      </c>
      <c r="D22" s="55" t="s">
        <v>143</v>
      </c>
      <c r="E22" s="140" t="s">
        <v>346</v>
      </c>
      <c r="F22" s="149">
        <v>1000</v>
      </c>
      <c r="G22" s="138" t="s">
        <v>349</v>
      </c>
      <c r="H22" s="139" t="s">
        <v>348</v>
      </c>
      <c r="I22" s="56" t="s">
        <v>347</v>
      </c>
      <c r="J22" s="138" t="s">
        <v>351</v>
      </c>
    </row>
    <row r="23" spans="1:10" ht="38.25" thickBot="1">
      <c r="A23" s="151">
        <v>31</v>
      </c>
      <c r="B23" s="152" t="s">
        <v>142</v>
      </c>
      <c r="C23" s="152" t="s">
        <v>151</v>
      </c>
      <c r="D23" s="158" t="s">
        <v>152</v>
      </c>
      <c r="E23" s="159" t="s">
        <v>350</v>
      </c>
      <c r="F23" s="149">
        <v>1000</v>
      </c>
      <c r="G23" s="154" t="s">
        <v>352</v>
      </c>
      <c r="H23" s="157" t="s">
        <v>357</v>
      </c>
      <c r="I23" s="141" t="s">
        <v>285</v>
      </c>
      <c r="J23" s="154" t="s">
        <v>351</v>
      </c>
    </row>
    <row r="24" spans="1:10" ht="75.75" thickBot="1">
      <c r="A24" s="56">
        <v>32</v>
      </c>
      <c r="B24" s="54" t="s">
        <v>151</v>
      </c>
      <c r="C24" s="54" t="s">
        <v>159</v>
      </c>
      <c r="D24" s="55" t="s">
        <v>160</v>
      </c>
      <c r="E24" s="140" t="s">
        <v>359</v>
      </c>
      <c r="F24" s="149">
        <v>1050</v>
      </c>
      <c r="G24" s="138" t="s">
        <v>360</v>
      </c>
      <c r="H24" s="139" t="s">
        <v>361</v>
      </c>
      <c r="I24" s="141" t="s">
        <v>285</v>
      </c>
      <c r="J24" s="138" t="s">
        <v>362</v>
      </c>
    </row>
    <row r="25" spans="1:10" ht="19.5" thickBot="1">
      <c r="A25" s="151">
        <v>33</v>
      </c>
      <c r="B25" s="152" t="s">
        <v>159</v>
      </c>
      <c r="C25" s="152" t="s">
        <v>65</v>
      </c>
      <c r="D25" s="158" t="s">
        <v>168</v>
      </c>
      <c r="E25" s="155" t="s">
        <v>314</v>
      </c>
      <c r="F25" s="149">
        <v>1000</v>
      </c>
      <c r="G25" s="154" t="s">
        <v>317</v>
      </c>
      <c r="H25" s="157" t="s">
        <v>358</v>
      </c>
      <c r="I25" s="151" t="s">
        <v>315</v>
      </c>
      <c r="J25" s="154" t="s">
        <v>338</v>
      </c>
    </row>
    <row r="26" spans="1:10" ht="113.25" thickBot="1">
      <c r="A26" s="56">
        <v>34</v>
      </c>
      <c r="B26" s="54" t="s">
        <v>65</v>
      </c>
      <c r="C26" s="54" t="s">
        <v>254</v>
      </c>
      <c r="D26" s="55" t="s">
        <v>172</v>
      </c>
      <c r="E26" s="140" t="s">
        <v>364</v>
      </c>
      <c r="F26" s="149">
        <v>1200</v>
      </c>
      <c r="G26" s="138" t="s">
        <v>363</v>
      </c>
      <c r="H26" s="139" t="s">
        <v>365</v>
      </c>
      <c r="I26" s="141" t="s">
        <v>285</v>
      </c>
      <c r="J26" s="138" t="s">
        <v>366</v>
      </c>
    </row>
    <row r="27" spans="1:10" ht="19.5" thickBot="1">
      <c r="A27" s="151">
        <v>35</v>
      </c>
      <c r="B27" s="152" t="s">
        <v>254</v>
      </c>
      <c r="C27" s="152" t="s">
        <v>256</v>
      </c>
      <c r="D27" s="158" t="s">
        <v>174</v>
      </c>
      <c r="E27" s="159" t="s">
        <v>367</v>
      </c>
      <c r="F27" s="145">
        <v>1700</v>
      </c>
      <c r="G27" s="154" t="s">
        <v>368</v>
      </c>
      <c r="H27" s="157" t="s">
        <v>369</v>
      </c>
      <c r="I27" s="141" t="s">
        <v>285</v>
      </c>
      <c r="J27" s="154" t="s">
        <v>337</v>
      </c>
    </row>
    <row r="28" spans="1:10" ht="19.5" customHeight="1" thickBot="1">
      <c r="A28" s="56">
        <v>36</v>
      </c>
      <c r="B28" s="54" t="s">
        <v>256</v>
      </c>
      <c r="C28" s="54" t="s">
        <v>257</v>
      </c>
      <c r="D28" s="55" t="s">
        <v>179</v>
      </c>
      <c r="E28" s="140" t="s">
        <v>371</v>
      </c>
      <c r="F28" s="149">
        <v>1300</v>
      </c>
      <c r="G28" s="138" t="s">
        <v>372</v>
      </c>
      <c r="H28" s="139" t="s">
        <v>373</v>
      </c>
      <c r="I28" s="141" t="s">
        <v>285</v>
      </c>
      <c r="J28" s="138" t="s">
        <v>374</v>
      </c>
    </row>
    <row r="29" spans="1:10" ht="19.5" thickBot="1">
      <c r="A29" s="151">
        <v>37</v>
      </c>
      <c r="B29" s="152" t="s">
        <v>257</v>
      </c>
      <c r="C29" s="152" t="s">
        <v>39</v>
      </c>
      <c r="D29" s="158" t="s">
        <v>182</v>
      </c>
      <c r="E29" s="144" t="s">
        <v>285</v>
      </c>
      <c r="F29" s="148">
        <v>0</v>
      </c>
      <c r="G29" s="154" t="s">
        <v>375</v>
      </c>
      <c r="H29" s="142" t="s">
        <v>285</v>
      </c>
      <c r="I29" s="141" t="s">
        <v>285</v>
      </c>
      <c r="J29" s="154" t="s">
        <v>376</v>
      </c>
    </row>
    <row r="30" spans="1:10" ht="48" thickBot="1">
      <c r="A30" s="56">
        <v>38</v>
      </c>
      <c r="B30" s="54" t="s">
        <v>39</v>
      </c>
      <c r="C30" s="133" t="s">
        <v>259</v>
      </c>
      <c r="D30" s="55" t="s">
        <v>185</v>
      </c>
      <c r="E30" s="144" t="s">
        <v>285</v>
      </c>
      <c r="F30" s="148">
        <v>0</v>
      </c>
      <c r="G30" s="138" t="s">
        <v>284</v>
      </c>
      <c r="H30" s="142" t="s">
        <v>285</v>
      </c>
      <c r="I30" s="141" t="s">
        <v>285</v>
      </c>
      <c r="J30" s="150"/>
    </row>
    <row r="31" spans="1:10" ht="48" thickBot="1">
      <c r="A31" s="151">
        <v>39</v>
      </c>
      <c r="B31" s="160" t="s">
        <v>259</v>
      </c>
      <c r="C31" s="152" t="s">
        <v>30</v>
      </c>
      <c r="D31" s="158" t="s">
        <v>211</v>
      </c>
      <c r="E31" s="155" t="s">
        <v>290</v>
      </c>
      <c r="F31" s="149">
        <v>1000</v>
      </c>
      <c r="G31" s="154" t="s">
        <v>289</v>
      </c>
      <c r="H31" s="156" t="s">
        <v>292</v>
      </c>
      <c r="I31" s="141" t="s">
        <v>285</v>
      </c>
      <c r="J31" s="154" t="s">
        <v>338</v>
      </c>
    </row>
    <row r="32" spans="1:10" ht="19.5" thickBot="1">
      <c r="A32" s="56">
        <v>40</v>
      </c>
      <c r="B32" s="54" t="s">
        <v>30</v>
      </c>
      <c r="C32" s="54" t="s">
        <v>260</v>
      </c>
      <c r="D32" s="55" t="s">
        <v>214</v>
      </c>
      <c r="E32" s="144" t="s">
        <v>285</v>
      </c>
      <c r="F32" s="148">
        <v>0</v>
      </c>
      <c r="G32" s="138" t="s">
        <v>377</v>
      </c>
      <c r="H32" s="142" t="s">
        <v>285</v>
      </c>
      <c r="I32" s="141" t="s">
        <v>285</v>
      </c>
      <c r="J32" s="150"/>
    </row>
    <row r="33" spans="1:10" ht="38.25" customHeight="1" thickBot="1">
      <c r="A33" s="151">
        <v>41</v>
      </c>
      <c r="B33" s="152" t="s">
        <v>260</v>
      </c>
      <c r="C33" s="152" t="s">
        <v>219</v>
      </c>
      <c r="D33" s="158" t="s">
        <v>215</v>
      </c>
      <c r="E33" s="245" t="s">
        <v>381</v>
      </c>
      <c r="F33" s="240">
        <v>9600</v>
      </c>
      <c r="G33" s="241" t="s">
        <v>379</v>
      </c>
      <c r="H33" s="242" t="s">
        <v>380</v>
      </c>
      <c r="I33" s="243" t="s">
        <v>378</v>
      </c>
      <c r="J33" s="241" t="s">
        <v>345</v>
      </c>
    </row>
    <row r="34" spans="1:10" ht="38.25" customHeight="1" thickBot="1">
      <c r="A34" s="151">
        <v>48</v>
      </c>
      <c r="B34" s="152" t="s">
        <v>219</v>
      </c>
      <c r="C34" s="152" t="s">
        <v>219</v>
      </c>
      <c r="D34" s="158" t="s">
        <v>220</v>
      </c>
      <c r="E34" s="245"/>
      <c r="F34" s="240"/>
      <c r="G34" s="241"/>
      <c r="H34" s="242"/>
      <c r="I34" s="243"/>
      <c r="J34" s="241"/>
    </row>
    <row r="35" spans="1:10" ht="19.5" thickBot="1">
      <c r="A35" s="56">
        <v>49</v>
      </c>
      <c r="B35" s="54" t="s">
        <v>219</v>
      </c>
      <c r="C35" s="54" t="s">
        <v>262</v>
      </c>
      <c r="D35" s="55" t="s">
        <v>222</v>
      </c>
      <c r="E35" s="144" t="s">
        <v>285</v>
      </c>
      <c r="F35" s="148">
        <v>0</v>
      </c>
      <c r="G35" s="138" t="s">
        <v>284</v>
      </c>
      <c r="H35" s="142" t="s">
        <v>285</v>
      </c>
      <c r="I35" s="141" t="s">
        <v>285</v>
      </c>
      <c r="J35" s="150"/>
    </row>
    <row r="36" spans="1:10" ht="19.5" thickBot="1">
      <c r="A36" s="151">
        <v>50</v>
      </c>
      <c r="B36" s="152" t="s">
        <v>262</v>
      </c>
      <c r="C36" s="152" t="s">
        <v>226</v>
      </c>
      <c r="D36" s="158" t="s">
        <v>224</v>
      </c>
      <c r="E36" s="144" t="s">
        <v>285</v>
      </c>
      <c r="F36" s="148">
        <v>0</v>
      </c>
      <c r="G36" s="154" t="s">
        <v>284</v>
      </c>
      <c r="H36" s="142" t="s">
        <v>285</v>
      </c>
      <c r="I36" s="141" t="s">
        <v>285</v>
      </c>
      <c r="J36" s="150"/>
    </row>
    <row r="37" spans="1:10" ht="19.5" thickBot="1">
      <c r="A37" s="56">
        <v>56</v>
      </c>
      <c r="B37" s="54" t="s">
        <v>226</v>
      </c>
      <c r="C37" s="54" t="s">
        <v>263</v>
      </c>
      <c r="D37" s="55" t="s">
        <v>227</v>
      </c>
      <c r="E37" s="144" t="s">
        <v>285</v>
      </c>
      <c r="F37" s="148">
        <v>0</v>
      </c>
      <c r="G37" s="138" t="s">
        <v>285</v>
      </c>
      <c r="H37" s="142" t="s">
        <v>285</v>
      </c>
      <c r="I37" s="141" t="s">
        <v>285</v>
      </c>
      <c r="J37" s="150"/>
    </row>
    <row r="38" spans="1:10" ht="19.5" thickBot="1">
      <c r="A38" s="151">
        <v>57</v>
      </c>
      <c r="B38" s="152" t="s">
        <v>263</v>
      </c>
      <c r="C38" s="152" t="s">
        <v>3</v>
      </c>
      <c r="D38" s="158" t="s">
        <v>228</v>
      </c>
      <c r="E38" s="144" t="s">
        <v>285</v>
      </c>
      <c r="F38" s="148">
        <v>0</v>
      </c>
      <c r="G38" s="154" t="s">
        <v>370</v>
      </c>
      <c r="H38" s="142" t="s">
        <v>285</v>
      </c>
      <c r="I38" s="141" t="s">
        <v>285</v>
      </c>
      <c r="J38" s="150"/>
    </row>
    <row r="39" spans="1:10" ht="19.5" thickBot="1">
      <c r="D39" s="4"/>
      <c r="E39" s="4"/>
      <c r="F39" s="244" t="s">
        <v>382</v>
      </c>
      <c r="G39" s="2"/>
      <c r="H39" s="2"/>
      <c r="I39" s="2"/>
    </row>
    <row r="40" spans="1:10" ht="47.25" customHeight="1" thickBot="1">
      <c r="D40" s="4"/>
      <c r="E40" s="4"/>
      <c r="F40" s="244"/>
      <c r="G40" s="2"/>
      <c r="H40" s="2"/>
      <c r="I40" s="2"/>
    </row>
    <row r="41" spans="1:10" ht="33">
      <c r="D41" s="4"/>
      <c r="E41" s="4"/>
      <c r="F41" s="161">
        <f>SUM(F2:F38)</f>
        <v>36550</v>
      </c>
    </row>
    <row r="42" spans="1:10">
      <c r="D42" s="4"/>
      <c r="E42" s="4"/>
      <c r="F42" s="164"/>
      <c r="G42" s="162" t="s">
        <v>383</v>
      </c>
    </row>
    <row r="43" spans="1:10">
      <c r="D43" s="4"/>
      <c r="E43" s="4"/>
      <c r="F43" s="165"/>
      <c r="G43" s="163" t="s">
        <v>384</v>
      </c>
    </row>
    <row r="44" spans="1:10">
      <c r="D44" s="4"/>
      <c r="E44" s="4"/>
      <c r="F44" s="166"/>
      <c r="G44" s="163" t="s">
        <v>385</v>
      </c>
    </row>
    <row r="45" spans="1:10">
      <c r="D45" s="4"/>
      <c r="E45" s="4"/>
      <c r="F45" s="167"/>
      <c r="G45" s="163" t="s">
        <v>387</v>
      </c>
    </row>
    <row r="46" spans="1:10">
      <c r="D46" s="4"/>
      <c r="E46" s="4"/>
      <c r="F46" s="168"/>
      <c r="G46" s="163" t="s">
        <v>386</v>
      </c>
    </row>
    <row r="47" spans="1:10">
      <c r="D47" s="4"/>
      <c r="E47" s="4"/>
    </row>
    <row r="48" spans="1:10">
      <c r="D48" s="4"/>
      <c r="E48" s="4"/>
    </row>
    <row r="49" spans="2:5" ht="37.5">
      <c r="B49" s="246" t="s">
        <v>388</v>
      </c>
      <c r="C49" s="247">
        <f>AVERAGE(1200,F31,F23:F28,F21:F22,F17,F14:F15,F7:F13,F4:F5,F2)</f>
        <v>1223.9130434782608</v>
      </c>
      <c r="D49" s="248" t="s">
        <v>397</v>
      </c>
      <c r="E49" s="248"/>
    </row>
    <row r="50" spans="2:5">
      <c r="B50" s="246" t="s">
        <v>389</v>
      </c>
      <c r="C50" s="249">
        <v>57</v>
      </c>
      <c r="D50" s="250">
        <f>1</f>
        <v>1</v>
      </c>
      <c r="E50" s="251" t="s">
        <v>395</v>
      </c>
    </row>
    <row r="51" spans="2:5" ht="37.5">
      <c r="B51" s="246" t="s">
        <v>383</v>
      </c>
      <c r="C51" s="249">
        <v>18</v>
      </c>
      <c r="D51" s="250">
        <f>C51/C50</f>
        <v>0.31578947368421051</v>
      </c>
      <c r="E51" s="251" t="s">
        <v>394</v>
      </c>
    </row>
    <row r="52" spans="2:5" ht="37.5">
      <c r="B52" s="246" t="s">
        <v>390</v>
      </c>
      <c r="C52" s="249">
        <f>C50-C51</f>
        <v>39</v>
      </c>
      <c r="D52" s="250">
        <f>(C52/C50)</f>
        <v>0.68421052631578949</v>
      </c>
      <c r="E52" s="251" t="s">
        <v>394</v>
      </c>
    </row>
    <row r="53" spans="2:5" ht="75">
      <c r="B53" s="246" t="s">
        <v>392</v>
      </c>
      <c r="C53" s="247">
        <f>F41/C52</f>
        <v>937.17948717948718</v>
      </c>
      <c r="D53" s="251" t="s">
        <v>396</v>
      </c>
      <c r="E53" s="251"/>
    </row>
    <row r="54" spans="2:5" ht="56.25">
      <c r="B54" s="246" t="s">
        <v>391</v>
      </c>
      <c r="C54" s="247">
        <f>C50*C53</f>
        <v>53419.230769230766</v>
      </c>
      <c r="D54" s="250">
        <f>C54/F41</f>
        <v>1.4615384615384615</v>
      </c>
      <c r="E54" s="251" t="s">
        <v>393</v>
      </c>
    </row>
    <row r="55" spans="2:5" ht="56.25">
      <c r="B55" s="246" t="s">
        <v>398</v>
      </c>
      <c r="C55" s="247">
        <f>C49*C50</f>
        <v>69763.043478260865</v>
      </c>
      <c r="D55" s="250">
        <f>C55/F41</f>
        <v>1.9087015999524177</v>
      </c>
      <c r="E55" s="251" t="s">
        <v>393</v>
      </c>
    </row>
    <row r="56" spans="2:5">
      <c r="D56" s="4"/>
      <c r="E56" s="4"/>
    </row>
    <row r="57" spans="2:5">
      <c r="D57" s="4"/>
      <c r="E57" s="4"/>
    </row>
    <row r="58" spans="2:5">
      <c r="D58" s="4"/>
      <c r="E58" s="4"/>
    </row>
    <row r="59" spans="2:5">
      <c r="D59" s="4"/>
      <c r="E59" s="4"/>
    </row>
    <row r="60" spans="2:5">
      <c r="D60" s="4"/>
      <c r="E60" s="4"/>
    </row>
    <row r="61" spans="2:5">
      <c r="D61" s="4"/>
      <c r="E61" s="4"/>
    </row>
    <row r="62" spans="2:5">
      <c r="D62" s="4"/>
      <c r="E62" s="4"/>
    </row>
    <row r="63" spans="2:5">
      <c r="D63" s="4"/>
      <c r="E63" s="4"/>
    </row>
    <row r="64" spans="2:5">
      <c r="D64" s="4"/>
      <c r="E64" s="4"/>
    </row>
    <row r="65" spans="4:5">
      <c r="D65" s="4"/>
      <c r="E65" s="4"/>
    </row>
    <row r="66" spans="4:5">
      <c r="D66" s="4"/>
      <c r="E66" s="4"/>
    </row>
    <row r="67" spans="4:5">
      <c r="D67" s="4"/>
      <c r="E67" s="4"/>
    </row>
    <row r="68" spans="4:5">
      <c r="D68" s="4"/>
      <c r="E68" s="4"/>
    </row>
    <row r="69" spans="4:5">
      <c r="D69" s="4"/>
      <c r="E69" s="4"/>
    </row>
    <row r="70" spans="4:5">
      <c r="D70" s="4"/>
      <c r="E70" s="4"/>
    </row>
    <row r="71" spans="4:5">
      <c r="D71" s="4"/>
      <c r="E71" s="4"/>
    </row>
    <row r="72" spans="4:5">
      <c r="D72" s="4"/>
      <c r="E72" s="4"/>
    </row>
    <row r="73" spans="4:5">
      <c r="D73" s="4"/>
      <c r="E73" s="4"/>
    </row>
    <row r="74" spans="4:5">
      <c r="D74" s="4"/>
      <c r="E74" s="4"/>
    </row>
    <row r="75" spans="4:5">
      <c r="D75" s="4"/>
      <c r="E75" s="4"/>
    </row>
    <row r="76" spans="4:5">
      <c r="D76" s="4"/>
      <c r="E76" s="4"/>
    </row>
    <row r="77" spans="4:5">
      <c r="D77" s="4"/>
      <c r="E77" s="4"/>
    </row>
    <row r="78" spans="4:5">
      <c r="D78" s="4"/>
      <c r="E78" s="4"/>
    </row>
    <row r="79" spans="4:5">
      <c r="D79" s="4"/>
      <c r="E79" s="4"/>
    </row>
    <row r="80" spans="4:5">
      <c r="D80" s="4"/>
      <c r="E80" s="4"/>
    </row>
    <row r="81" spans="4:5">
      <c r="D81" s="4"/>
      <c r="E81" s="4"/>
    </row>
    <row r="82" spans="4:5">
      <c r="D82" s="4"/>
      <c r="E82" s="4"/>
    </row>
    <row r="83" spans="4:5">
      <c r="D83" s="4"/>
      <c r="E83" s="4"/>
    </row>
    <row r="84" spans="4:5">
      <c r="D84" s="4"/>
      <c r="E84" s="4"/>
    </row>
    <row r="85" spans="4:5">
      <c r="D85" s="4"/>
      <c r="E85" s="4"/>
    </row>
    <row r="86" spans="4:5">
      <c r="D86" s="4"/>
      <c r="E86" s="4"/>
    </row>
    <row r="87" spans="4:5">
      <c r="D87" s="4"/>
      <c r="E87" s="4"/>
    </row>
    <row r="88" spans="4:5">
      <c r="D88" s="4"/>
      <c r="E88" s="4"/>
    </row>
    <row r="89" spans="4:5">
      <c r="D89" s="4"/>
      <c r="E89" s="4"/>
    </row>
    <row r="90" spans="4:5">
      <c r="D90" s="4"/>
      <c r="E90" s="4"/>
    </row>
    <row r="91" spans="4:5">
      <c r="D91" s="4"/>
      <c r="E91" s="4"/>
    </row>
    <row r="92" spans="4:5">
      <c r="D92" s="4"/>
      <c r="E92" s="4"/>
    </row>
    <row r="93" spans="4:5">
      <c r="D93" s="4"/>
      <c r="E93" s="4"/>
    </row>
    <row r="94" spans="4:5">
      <c r="D94" s="4"/>
      <c r="E94" s="4"/>
    </row>
    <row r="95" spans="4:5">
      <c r="D95" s="4"/>
      <c r="E95" s="4"/>
    </row>
    <row r="96" spans="4:5">
      <c r="D96" s="4"/>
      <c r="E96" s="4"/>
    </row>
    <row r="97" spans="4:5">
      <c r="D97" s="4"/>
      <c r="E97" s="4"/>
    </row>
    <row r="98" spans="4:5">
      <c r="D98" s="4"/>
      <c r="E98" s="4"/>
    </row>
    <row r="99" spans="4:5">
      <c r="D99" s="4"/>
      <c r="E99" s="4"/>
    </row>
    <row r="100" spans="4:5">
      <c r="D100" s="4"/>
      <c r="E100" s="4"/>
    </row>
    <row r="101" spans="4:5">
      <c r="D101" s="4"/>
      <c r="E101" s="4"/>
    </row>
    <row r="102" spans="4:5">
      <c r="D102" s="4"/>
      <c r="E102" s="4"/>
    </row>
    <row r="103" spans="4:5">
      <c r="D103" s="4"/>
      <c r="E103" s="4"/>
    </row>
    <row r="104" spans="4:5">
      <c r="D104" s="4"/>
      <c r="E104" s="4"/>
    </row>
    <row r="105" spans="4:5">
      <c r="D105" s="4"/>
      <c r="E105" s="4"/>
    </row>
    <row r="106" spans="4:5">
      <c r="D106" s="4"/>
      <c r="E106" s="4"/>
    </row>
    <row r="107" spans="4:5">
      <c r="D107" s="4"/>
      <c r="E107" s="4"/>
    </row>
    <row r="108" spans="4:5">
      <c r="D108" s="4"/>
      <c r="E108" s="4"/>
    </row>
    <row r="109" spans="4:5">
      <c r="D109" s="4"/>
      <c r="E109" s="4"/>
    </row>
    <row r="110" spans="4:5">
      <c r="D110" s="4"/>
      <c r="E110" s="4"/>
    </row>
    <row r="111" spans="4:5">
      <c r="D111" s="4"/>
      <c r="E111" s="4"/>
    </row>
    <row r="112" spans="4:5">
      <c r="D112" s="4"/>
      <c r="E112" s="4"/>
    </row>
    <row r="113" spans="4:5">
      <c r="D113" s="4"/>
      <c r="E113" s="4"/>
    </row>
    <row r="114" spans="4:5">
      <c r="D114" s="4"/>
      <c r="E114" s="4"/>
    </row>
    <row r="115" spans="4:5">
      <c r="D115" s="4"/>
      <c r="E115" s="4"/>
    </row>
    <row r="116" spans="4:5">
      <c r="D116" s="4"/>
      <c r="E116" s="4"/>
    </row>
    <row r="117" spans="4:5">
      <c r="D117" s="4"/>
      <c r="E117" s="4"/>
    </row>
    <row r="118" spans="4:5">
      <c r="D118" s="4"/>
      <c r="E118" s="4"/>
    </row>
    <row r="119" spans="4:5">
      <c r="D119" s="4"/>
      <c r="E119" s="4"/>
    </row>
    <row r="120" spans="4:5">
      <c r="D120" s="4"/>
      <c r="E120" s="4"/>
    </row>
    <row r="121" spans="4:5">
      <c r="D121" s="4"/>
      <c r="E121" s="4"/>
    </row>
    <row r="122" spans="4:5">
      <c r="D122" s="4"/>
      <c r="E122" s="4"/>
    </row>
    <row r="123" spans="4:5">
      <c r="D123" s="4"/>
      <c r="E123" s="4"/>
    </row>
    <row r="124" spans="4:5">
      <c r="D124" s="4"/>
      <c r="E124" s="4"/>
    </row>
    <row r="125" spans="4:5">
      <c r="D125" s="4"/>
      <c r="E125" s="4"/>
    </row>
    <row r="126" spans="4:5">
      <c r="D126" s="4"/>
      <c r="E126" s="4"/>
    </row>
    <row r="127" spans="4:5">
      <c r="D127" s="4"/>
      <c r="E127" s="4"/>
    </row>
    <row r="128" spans="4:5">
      <c r="D128" s="4"/>
      <c r="E128" s="4"/>
    </row>
    <row r="129" spans="4:5">
      <c r="D129" s="4"/>
      <c r="E129" s="4"/>
    </row>
    <row r="130" spans="4:5">
      <c r="D130" s="4"/>
      <c r="E130" s="4"/>
    </row>
    <row r="131" spans="4:5">
      <c r="D131" s="4"/>
      <c r="E131" s="4"/>
    </row>
    <row r="132" spans="4:5">
      <c r="D132" s="4"/>
      <c r="E132" s="4"/>
    </row>
    <row r="133" spans="4:5">
      <c r="D133" s="4"/>
      <c r="E133" s="4"/>
    </row>
    <row r="134" spans="4:5">
      <c r="D134" s="4"/>
      <c r="E134" s="4"/>
    </row>
    <row r="135" spans="4:5">
      <c r="D135" s="4"/>
      <c r="E135" s="4"/>
    </row>
    <row r="136" spans="4:5">
      <c r="D136" s="4"/>
      <c r="E136" s="4"/>
    </row>
    <row r="137" spans="4:5">
      <c r="D137" s="4"/>
      <c r="E137" s="4"/>
    </row>
    <row r="138" spans="4:5">
      <c r="D138" s="4"/>
      <c r="E138" s="4"/>
    </row>
    <row r="139" spans="4:5">
      <c r="D139" s="4"/>
      <c r="E139" s="4"/>
    </row>
    <row r="140" spans="4:5">
      <c r="D140" s="4"/>
      <c r="E140" s="4"/>
    </row>
    <row r="141" spans="4:5">
      <c r="D141" s="4"/>
      <c r="E141" s="4"/>
    </row>
    <row r="142" spans="4:5">
      <c r="D142" s="4"/>
      <c r="E142" s="4"/>
    </row>
    <row r="143" spans="4:5">
      <c r="D143" s="4"/>
      <c r="E143" s="4"/>
    </row>
    <row r="144" spans="4:5">
      <c r="D144" s="4"/>
      <c r="E144" s="4"/>
    </row>
    <row r="145" spans="4:5">
      <c r="D145" s="4"/>
      <c r="E145" s="4"/>
    </row>
    <row r="146" spans="4:5">
      <c r="D146" s="4"/>
      <c r="E146" s="4"/>
    </row>
    <row r="147" spans="4:5">
      <c r="D147" s="4"/>
      <c r="E147" s="4"/>
    </row>
    <row r="148" spans="4:5">
      <c r="D148" s="4"/>
      <c r="E148" s="4"/>
    </row>
    <row r="149" spans="4:5">
      <c r="D149" s="4"/>
      <c r="E149" s="4"/>
    </row>
    <row r="150" spans="4:5">
      <c r="D150" s="4"/>
      <c r="E150" s="4"/>
    </row>
    <row r="151" spans="4:5">
      <c r="D151" s="4"/>
      <c r="E151" s="4"/>
    </row>
    <row r="152" spans="4:5">
      <c r="D152" s="4"/>
      <c r="E152" s="4"/>
    </row>
    <row r="153" spans="4:5">
      <c r="D153" s="4"/>
      <c r="E153" s="4"/>
    </row>
    <row r="154" spans="4:5">
      <c r="D154" s="4"/>
      <c r="E154" s="4"/>
    </row>
    <row r="155" spans="4:5">
      <c r="D155" s="4"/>
      <c r="E155" s="4"/>
    </row>
    <row r="156" spans="4:5">
      <c r="D156" s="4"/>
      <c r="E156" s="4"/>
    </row>
    <row r="157" spans="4:5">
      <c r="D157" s="4"/>
      <c r="E157" s="4"/>
    </row>
    <row r="158" spans="4:5">
      <c r="D158" s="4"/>
      <c r="E158" s="4"/>
    </row>
    <row r="159" spans="4:5">
      <c r="D159" s="4"/>
      <c r="E159" s="4"/>
    </row>
    <row r="160" spans="4:5">
      <c r="D160" s="4"/>
      <c r="E160" s="4"/>
    </row>
    <row r="161" spans="4:5">
      <c r="D161" s="4"/>
      <c r="E161" s="4"/>
    </row>
    <row r="162" spans="4:5">
      <c r="D162" s="4"/>
      <c r="E162" s="4"/>
    </row>
    <row r="163" spans="4:5">
      <c r="D163" s="4"/>
      <c r="E163" s="4"/>
    </row>
    <row r="164" spans="4:5">
      <c r="D164" s="4"/>
      <c r="E164" s="4"/>
    </row>
    <row r="165" spans="4:5">
      <c r="D165" s="4"/>
      <c r="E165" s="4"/>
    </row>
    <row r="166" spans="4:5">
      <c r="D166" s="4"/>
      <c r="E166" s="4"/>
    </row>
    <row r="167" spans="4:5">
      <c r="D167" s="4"/>
      <c r="E167" s="4"/>
    </row>
    <row r="168" spans="4:5">
      <c r="D168" s="4"/>
      <c r="E168" s="4"/>
    </row>
    <row r="169" spans="4:5">
      <c r="D169" s="4"/>
      <c r="E169" s="4"/>
    </row>
    <row r="170" spans="4:5">
      <c r="D170" s="4"/>
      <c r="E170" s="4"/>
    </row>
    <row r="171" spans="4:5">
      <c r="D171" s="4"/>
      <c r="E171" s="4"/>
    </row>
    <row r="172" spans="4:5">
      <c r="D172" s="4"/>
      <c r="E172" s="4"/>
    </row>
    <row r="173" spans="4:5">
      <c r="D173" s="4"/>
      <c r="E173" s="4"/>
    </row>
    <row r="174" spans="4:5">
      <c r="D174" s="4"/>
      <c r="E174" s="4"/>
    </row>
    <row r="175" spans="4:5">
      <c r="D175" s="4"/>
      <c r="E175" s="4"/>
    </row>
    <row r="176" spans="4:5">
      <c r="D176" s="4"/>
      <c r="E176" s="4"/>
    </row>
    <row r="177" spans="4:5">
      <c r="D177" s="4"/>
      <c r="E177" s="4"/>
    </row>
    <row r="178" spans="4:5">
      <c r="D178" s="4"/>
      <c r="E178" s="4"/>
    </row>
  </sheetData>
  <mergeCells count="7">
    <mergeCell ref="F39:F40"/>
    <mergeCell ref="E33:E34"/>
    <mergeCell ref="F33:F34"/>
    <mergeCell ref="G33:G34"/>
    <mergeCell ref="H33:H34"/>
    <mergeCell ref="I33:I34"/>
    <mergeCell ref="J33:J34"/>
  </mergeCell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Топливо</vt:lpstr>
      <vt:lpstr>Проживание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GJ_Lex_Sid</dc:creator>
  <cp:lastModifiedBy>GJ_Lex_Sid</cp:lastModifiedBy>
  <dcterms:created xsi:type="dcterms:W3CDTF">2016-08-03T01:55:59Z</dcterms:created>
  <dcterms:modified xsi:type="dcterms:W3CDTF">2016-08-04T01:45:03Z</dcterms:modified>
</cp:coreProperties>
</file>